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BMSB format" sheetId="1" r:id="rId1"/>
    <sheet name="PL" sheetId="2" r:id="rId2"/>
    <sheet name="BS" sheetId="3" r:id="rId3"/>
    <sheet name="Equity" sheetId="4" r:id="rId4"/>
    <sheet name="Cashflow" sheetId="5" r:id="rId5"/>
  </sheets>
  <externalReferences>
    <externalReference r:id="rId8"/>
  </externalReferences>
  <definedNames>
    <definedName name="_xlnm.Print_Area" localSheetId="0">'BMSB format'!$A$1:$E$50</definedName>
  </definedNames>
  <calcPr fullCalcOnLoad="1"/>
</workbook>
</file>

<file path=xl/sharedStrings.xml><?xml version="1.0" encoding="utf-8"?>
<sst xmlns="http://schemas.openxmlformats.org/spreadsheetml/2006/main" count="213" uniqueCount="142">
  <si>
    <t>B. I. G. INDUSTRIES BERHAD (195285-D)</t>
  </si>
  <si>
    <t>(Incorporated in Malaysia)</t>
  </si>
  <si>
    <t>RM'000</t>
  </si>
  <si>
    <t>Revenue</t>
  </si>
  <si>
    <t>Cost of Sales</t>
  </si>
  <si>
    <t>Gross Profit</t>
  </si>
  <si>
    <t>Administrative expenses</t>
  </si>
  <si>
    <t>Depreciation</t>
  </si>
  <si>
    <t>Other operating income</t>
  </si>
  <si>
    <t>Operating Profit</t>
  </si>
  <si>
    <t>Finance costs</t>
  </si>
  <si>
    <t>Share of results of associated company</t>
  </si>
  <si>
    <t>Profit after taxation</t>
  </si>
  <si>
    <t>Minority interests</t>
  </si>
  <si>
    <t>Net profit for the period</t>
  </si>
  <si>
    <t>Basic earnings per ordinary share(sen)</t>
  </si>
  <si>
    <t>Diluted earnings per ordinary share(sen)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</si>
  <si>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</si>
  <si>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</si>
  <si>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</si>
  <si>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</si>
  <si>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</si>
  <si>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Investment in associated company</t>
  </si>
  <si>
    <t>Other investments</t>
  </si>
  <si>
    <t>Current assets</t>
  </si>
  <si>
    <t>Inventories</t>
  </si>
  <si>
    <t>Trade receivables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</si>
  <si>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</si>
  <si>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</si>
  <si>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</si>
  <si>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</si>
  <si>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</si>
  <si>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</si>
  <si>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</si>
  <si>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</si>
  <si>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</si>
  <si>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Land premium payable</t>
  </si>
  <si>
    <t>Tax payable</t>
  </si>
  <si>
    <t>Financed by :</t>
  </si>
  <si>
    <t>Share capital</t>
  </si>
  <si>
    <t>Reserves</t>
  </si>
  <si>
    <t>Shareholders' equity</t>
  </si>
  <si>
    <t>Long term and deferred liabilities</t>
  </si>
  <si>
    <t>Term loans</t>
  </si>
  <si>
    <t>Deferred taxation</t>
  </si>
  <si>
    <t>Net tangible assets per share (sen)</t>
  </si>
  <si>
    <t>Non-distributable</t>
  </si>
  <si>
    <t>Distributable</t>
  </si>
  <si>
    <t>Reserve</t>
  </si>
  <si>
    <t>Share</t>
  </si>
  <si>
    <t>arising on</t>
  </si>
  <si>
    <t>Capital</t>
  </si>
  <si>
    <t>Premium</t>
  </si>
  <si>
    <t>consolidation</t>
  </si>
  <si>
    <t>Total</t>
  </si>
  <si>
    <t>Cash flows from operating activities</t>
  </si>
  <si>
    <t>Adjustments for :</t>
  </si>
  <si>
    <t>Depreciation of property, plant and equipment</t>
  </si>
  <si>
    <t>Interest expense</t>
  </si>
  <si>
    <t>Changes in working capital:</t>
  </si>
  <si>
    <t>Receivables</t>
  </si>
  <si>
    <t>Payables</t>
  </si>
  <si>
    <t>Interest paid</t>
  </si>
  <si>
    <t>Interest received</t>
  </si>
  <si>
    <t>Taxation paid net of refund</t>
  </si>
  <si>
    <t>Cash flows from investing activities</t>
  </si>
  <si>
    <t>Purchase of property, plant and equipment</t>
  </si>
  <si>
    <t>Addition to quarry development expenditure</t>
  </si>
  <si>
    <t>Cash flows from financing activities</t>
  </si>
  <si>
    <t>Cash and cash equivalents comprise:</t>
  </si>
  <si>
    <t>Amortisation</t>
  </si>
  <si>
    <t>Land held for development</t>
  </si>
  <si>
    <t>Repayment of lease payable</t>
  </si>
  <si>
    <t>INDIVIDUAL  QUARTER</t>
  </si>
  <si>
    <t>CUMMULATIVE  QUARTER</t>
  </si>
  <si>
    <t>Preceeding</t>
  </si>
  <si>
    <t>Year</t>
  </si>
  <si>
    <t>Current Year</t>
  </si>
  <si>
    <t>Corresponding</t>
  </si>
  <si>
    <t>Quarter</t>
  </si>
  <si>
    <t>minority interest</t>
  </si>
  <si>
    <t>Dividend per share (sen)</t>
  </si>
  <si>
    <t>Net tangible assets per share (RM)</t>
  </si>
  <si>
    <t>ADDITIONAL  INFORMATION</t>
  </si>
  <si>
    <t>Gross Interest Income</t>
  </si>
  <si>
    <t>Gross Interest expenses</t>
  </si>
  <si>
    <t>2004</t>
  </si>
  <si>
    <t>Interest income</t>
  </si>
  <si>
    <t>Proceeds from issuance of ordinary shares</t>
  </si>
  <si>
    <t>At 1 January 2004</t>
  </si>
  <si>
    <t>Issue of share capital</t>
  </si>
  <si>
    <t>Operating profit before working capital changes</t>
  </si>
  <si>
    <t>Basic earnings per share (sen)</t>
  </si>
  <si>
    <t>Profit from operations</t>
  </si>
  <si>
    <t>Profit before taxation</t>
  </si>
  <si>
    <t>Profit after taxation and</t>
  </si>
  <si>
    <t>Cash and cash equivalents at end of period</t>
  </si>
  <si>
    <t>Net cash used in operating activities</t>
  </si>
  <si>
    <t>Cash and cash equivalents at beginning of period</t>
  </si>
  <si>
    <t xml:space="preserve">CONDENSED CONSOLIDATED BALANCE SHEET </t>
  </si>
  <si>
    <t>CONDENSED CONSOLIDATED STATEMENT OF CHANGES IN EQUITY</t>
  </si>
  <si>
    <t>CONDENSED CONSOLIDATED CASH FLOW STATEMENT</t>
  </si>
  <si>
    <t>31 December 2004</t>
  </si>
  <si>
    <t>Investment in quoted shares</t>
  </si>
  <si>
    <t>Operating profit before taxation</t>
  </si>
  <si>
    <t xml:space="preserve">Tax </t>
  </si>
  <si>
    <t>CONDENSED CONSOLIDATED INCOME STATEMENT</t>
  </si>
  <si>
    <t>2005</t>
  </si>
  <si>
    <t>Amount due to related companies</t>
  </si>
  <si>
    <t>At 1 January 2005</t>
  </si>
  <si>
    <t>Net cash (used in)/generated from financing activities</t>
  </si>
  <si>
    <t>Net current assets</t>
  </si>
  <si>
    <t>Cash used in operations</t>
  </si>
  <si>
    <t>Amortisation of quarry development expenditure</t>
  </si>
  <si>
    <t>Property development costs</t>
  </si>
  <si>
    <t>Other receivables, deposits and prepayments</t>
  </si>
  <si>
    <t>Proceeds from conversion of warrants</t>
  </si>
  <si>
    <t>Realised loss on disposal of quoted shares</t>
  </si>
  <si>
    <t>Net (decrease)/increase in cash and cash equivalents</t>
  </si>
  <si>
    <t>Proceed from disposal/(purchase) of quoted shares</t>
  </si>
  <si>
    <t>For the nine months ended 30 September 2005</t>
  </si>
  <si>
    <t>3 months ended 30 September</t>
  </si>
  <si>
    <t>9 months ended 30 September</t>
  </si>
  <si>
    <t>30 Septmber 2005</t>
  </si>
  <si>
    <t>Net profit for the 9 months</t>
  </si>
  <si>
    <t>Dividends paid</t>
  </si>
  <si>
    <t>At 30 September 2004</t>
  </si>
  <si>
    <t>At 30 September 2005</t>
  </si>
  <si>
    <t>30 September 2005</t>
  </si>
  <si>
    <t>30 September 2004</t>
  </si>
  <si>
    <t>(Decrease)/Increase in bank borrowings</t>
  </si>
  <si>
    <t>Dividend paid</t>
  </si>
  <si>
    <t>Lease payable obtained</t>
  </si>
  <si>
    <t>Net cash used in investing activities</t>
  </si>
  <si>
    <t>Addition of other investment</t>
  </si>
  <si>
    <t>Year End</t>
  </si>
  <si>
    <t>Period</t>
  </si>
  <si>
    <t>30/09/2004</t>
  </si>
  <si>
    <t>30/09/2005</t>
  </si>
  <si>
    <t>To Date</t>
  </si>
  <si>
    <t>As At End Of Current</t>
  </si>
  <si>
    <t>As At Preceding Financial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</si>
</sst>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11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name val="Arial"/>
      <family val="0"/>
    </font>
    <font>
      <b/>
      <sz val="13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15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0" borderId="8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43" fontId="8" fillId="0" borderId="0" xfId="15" applyFont="1" applyAlignment="1">
      <alignment/>
    </xf>
    <xf numFmtId="43" fontId="8" fillId="0" borderId="0" xfId="15" applyFont="1" applyBorder="1" applyAlignment="1">
      <alignment/>
    </xf>
    <xf numFmtId="43" fontId="8" fillId="0" borderId="0" xfId="15" applyNumberFormat="1" applyFont="1" applyAlignment="1">
      <alignment/>
    </xf>
    <xf numFmtId="164" fontId="8" fillId="0" borderId="0" xfId="15" applyNumberFormat="1" applyFont="1" applyAlignment="1">
      <alignment horizontal="left"/>
    </xf>
    <xf numFmtId="164" fontId="8" fillId="0" borderId="0" xfId="15" applyNumberFormat="1" applyFont="1" applyAlignment="1" quotePrefix="1">
      <alignment horizontal="centerContinuous"/>
    </xf>
    <xf numFmtId="164" fontId="8" fillId="0" borderId="0" xfId="15" applyNumberFormat="1" applyFont="1" applyAlignment="1">
      <alignment horizontal="centerContinuous"/>
    </xf>
    <xf numFmtId="164" fontId="8" fillId="0" borderId="0" xfId="15" applyNumberFormat="1" applyFont="1" applyAlignment="1" quotePrefix="1">
      <alignment horizontal="center"/>
    </xf>
    <xf numFmtId="164" fontId="8" fillId="0" borderId="0" xfId="15" applyNumberFormat="1" applyFont="1" applyAlignment="1">
      <alignment horizontal="center"/>
    </xf>
    <xf numFmtId="164" fontId="8" fillId="0" borderId="11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43" fontId="8" fillId="0" borderId="12" xfId="15" applyFont="1" applyBorder="1" applyAlignment="1">
      <alignment/>
    </xf>
    <xf numFmtId="43" fontId="8" fillId="0" borderId="12" xfId="15" applyNumberFormat="1" applyFont="1" applyBorder="1" applyAlignment="1">
      <alignment/>
    </xf>
    <xf numFmtId="164" fontId="7" fillId="0" borderId="0" xfId="15" applyNumberFormat="1" applyFont="1" applyAlignment="1">
      <alignment horizontal="left"/>
    </xf>
    <xf numFmtId="164" fontId="7" fillId="0" borderId="0" xfId="15" applyNumberFormat="1" applyFont="1" applyAlignment="1">
      <alignment horizontal="centerContinuous"/>
    </xf>
    <xf numFmtId="164" fontId="7" fillId="0" borderId="0" xfId="15" applyNumberFormat="1" applyFont="1" applyAlignment="1">
      <alignment horizontal="center"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 quotePrefix="1">
      <alignment horizontal="center" wrapText="1"/>
    </xf>
    <xf numFmtId="164" fontId="8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164" fontId="10" fillId="0" borderId="3" xfId="15" applyNumberFormat="1" applyFont="1" applyBorder="1" applyAlignment="1">
      <alignment/>
    </xf>
    <xf numFmtId="164" fontId="10" fillId="0" borderId="1" xfId="15" applyNumberFormat="1" applyFont="1" applyBorder="1" applyAlignment="1">
      <alignment horizontal="center"/>
    </xf>
    <xf numFmtId="164" fontId="10" fillId="0" borderId="2" xfId="15" applyNumberFormat="1" applyFont="1" applyBorder="1" applyAlignment="1">
      <alignment horizontal="center"/>
    </xf>
    <xf numFmtId="164" fontId="10" fillId="0" borderId="3" xfId="15" applyNumberFormat="1" applyFont="1" applyBorder="1" applyAlignment="1">
      <alignment horizontal="center"/>
    </xf>
    <xf numFmtId="164" fontId="10" fillId="0" borderId="7" xfId="15" applyNumberFormat="1" applyFont="1" applyBorder="1" applyAlignment="1">
      <alignment horizontal="center"/>
    </xf>
    <xf numFmtId="164" fontId="10" fillId="0" borderId="6" xfId="15" applyNumberFormat="1" applyFont="1" applyBorder="1" applyAlignment="1">
      <alignment horizontal="center"/>
    </xf>
    <xf numFmtId="164" fontId="9" fillId="0" borderId="1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64" fontId="9" fillId="0" borderId="2" xfId="15" applyNumberFormat="1" applyFont="1" applyBorder="1" applyAlignment="1">
      <alignment/>
    </xf>
    <xf numFmtId="43" fontId="9" fillId="0" borderId="2" xfId="15" applyNumberFormat="1" applyFont="1" applyBorder="1" applyAlignment="1">
      <alignment/>
    </xf>
    <xf numFmtId="164" fontId="9" fillId="0" borderId="6" xfId="15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64" fontId="10" fillId="0" borderId="14" xfId="15" applyNumberFormat="1" applyFont="1" applyBorder="1" applyAlignment="1">
      <alignment/>
    </xf>
    <xf numFmtId="164" fontId="8" fillId="0" borderId="0" xfId="15" applyNumberFormat="1" applyFont="1" applyFill="1" applyAlignment="1">
      <alignment/>
    </xf>
    <xf numFmtId="164" fontId="8" fillId="0" borderId="9" xfId="15" applyNumberFormat="1" applyFont="1" applyFill="1" applyBorder="1" applyAlignment="1">
      <alignment/>
    </xf>
    <xf numFmtId="164" fontId="8" fillId="0" borderId="13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10" xfId="15" applyNumberFormat="1" applyFont="1" applyFill="1" applyBorder="1" applyAlignment="1">
      <alignment/>
    </xf>
    <xf numFmtId="164" fontId="8" fillId="0" borderId="15" xfId="15" applyNumberFormat="1" applyFont="1" applyBorder="1" applyAlignment="1">
      <alignment/>
    </xf>
    <xf numFmtId="43" fontId="9" fillId="0" borderId="2" xfId="15" applyNumberFormat="1" applyFont="1" applyBorder="1" applyAlignment="1">
      <alignment horizontal="center"/>
    </xf>
    <xf numFmtId="43" fontId="9" fillId="0" borderId="2" xfId="15" applyNumberFormat="1" applyFont="1" applyBorder="1" applyAlignment="1">
      <alignment horizontal="right"/>
    </xf>
    <xf numFmtId="43" fontId="8" fillId="0" borderId="12" xfId="15" applyFont="1" applyBorder="1" applyAlignment="1">
      <alignment horizontal="center" wrapText="1"/>
    </xf>
    <xf numFmtId="164" fontId="8" fillId="0" borderId="0" xfId="15" applyNumberFormat="1" applyFont="1" applyFill="1" applyAlignment="1" quotePrefix="1">
      <alignment horizontal="center"/>
    </xf>
    <xf numFmtId="164" fontId="8" fillId="0" borderId="0" xfId="15" applyNumberFormat="1" applyFont="1" applyFill="1" applyAlignment="1">
      <alignment horizontal="center"/>
    </xf>
    <xf numFmtId="0" fontId="8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/>
    </xf>
    <xf numFmtId="164" fontId="8" fillId="0" borderId="0" xfId="15" applyNumberFormat="1" applyFont="1" applyFill="1" applyAlignment="1" quotePrefix="1">
      <alignment horizontal="center" wrapText="1"/>
    </xf>
    <xf numFmtId="164" fontId="9" fillId="0" borderId="0" xfId="15" applyNumberFormat="1" applyFont="1" applyBorder="1" applyAlignment="1">
      <alignment/>
    </xf>
    <xf numFmtId="164" fontId="9" fillId="0" borderId="7" xfId="15" applyNumberFormat="1" applyFont="1" applyBorder="1" applyAlignment="1">
      <alignment/>
    </xf>
    <xf numFmtId="164" fontId="9" fillId="0" borderId="3" xfId="15" applyNumberFormat="1" applyFont="1" applyBorder="1" applyAlignment="1">
      <alignment horizontal="center" wrapText="1"/>
    </xf>
    <xf numFmtId="164" fontId="10" fillId="0" borderId="4" xfId="15" applyNumberFormat="1" applyFont="1" applyBorder="1" applyAlignment="1">
      <alignment horizontal="center"/>
    </xf>
    <xf numFmtId="164" fontId="10" fillId="0" borderId="16" xfId="15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3" fontId="9" fillId="0" borderId="3" xfId="15" applyNumberFormat="1" applyFont="1" applyBorder="1" applyAlignment="1">
      <alignment horizontal="center"/>
    </xf>
    <xf numFmtId="43" fontId="9" fillId="0" borderId="17" xfId="15" applyNumberFormat="1" applyFont="1" applyBorder="1" applyAlignment="1">
      <alignment horizontal="center"/>
    </xf>
    <xf numFmtId="164" fontId="10" fillId="0" borderId="14" xfId="15" applyNumberFormat="1" applyFont="1" applyBorder="1" applyAlignment="1">
      <alignment horizontal="center" wrapText="1"/>
    </xf>
    <xf numFmtId="164" fontId="10" fillId="0" borderId="18" xfId="15" applyNumberFormat="1" applyFont="1" applyBorder="1" applyAlignment="1">
      <alignment horizontal="center" wrapText="1"/>
    </xf>
    <xf numFmtId="164" fontId="9" fillId="0" borderId="17" xfId="15" applyNumberFormat="1" applyFont="1" applyBorder="1" applyAlignment="1">
      <alignment/>
    </xf>
    <xf numFmtId="164" fontId="9" fillId="0" borderId="19" xfId="15" applyNumberFormat="1" applyFont="1" applyBorder="1" applyAlignment="1">
      <alignment/>
    </xf>
    <xf numFmtId="164" fontId="9" fillId="0" borderId="17" xfId="15" applyNumberFormat="1" applyFont="1" applyBorder="1" applyAlignment="1">
      <alignment horizontal="center" wrapText="1"/>
    </xf>
    <xf numFmtId="164" fontId="10" fillId="0" borderId="7" xfId="15" applyNumberFormat="1" applyFont="1" applyBorder="1" applyAlignment="1">
      <alignment horizontal="center" vertical="top" wrapText="1"/>
    </xf>
    <xf numFmtId="164" fontId="10" fillId="0" borderId="19" xfId="15" applyNumberFormat="1" applyFont="1" applyBorder="1" applyAlignment="1">
      <alignment horizontal="center" vertical="top" wrapText="1"/>
    </xf>
    <xf numFmtId="164" fontId="10" fillId="0" borderId="7" xfId="15" applyNumberFormat="1" applyFont="1" applyBorder="1" applyAlignment="1">
      <alignment horizontal="center" wrapText="1"/>
    </xf>
    <xf numFmtId="164" fontId="10" fillId="0" borderId="19" xfId="15" applyNumberFormat="1" applyFont="1" applyBorder="1" applyAlignment="1">
      <alignment horizontal="center" wrapText="1"/>
    </xf>
    <xf numFmtId="43" fontId="9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15" xfId="15" applyNumberFormat="1" applyFont="1" applyBorder="1" applyAlignment="1">
      <alignment/>
    </xf>
    <xf numFmtId="164" fontId="9" fillId="0" borderId="15" xfId="15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164" fontId="10" fillId="0" borderId="3" xfId="15" applyNumberFormat="1" applyFont="1" applyBorder="1" applyAlignment="1" quotePrefix="1">
      <alignment horizontal="center"/>
    </xf>
    <xf numFmtId="164" fontId="10" fillId="0" borderId="2" xfId="15" applyNumberFormat="1" applyFont="1" applyBorder="1" applyAlignment="1" quotePrefix="1">
      <alignment horizontal="center"/>
    </xf>
    <xf numFmtId="164" fontId="10" fillId="0" borderId="0" xfId="15" applyNumberFormat="1" applyFont="1" applyAlignment="1" quotePrefix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BIG\Announcement\BIG%20Consol-062004%20-%205th%20draft%20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Disclosure"/>
      <sheetName val="Segmental (1)"/>
      <sheetName val="KLSEPL"/>
      <sheetName val="KLSEBS"/>
      <sheetName val="equity"/>
      <sheetName val="Cashflow"/>
      <sheetName val="bank"/>
    </sheetNames>
    <sheetDataSet>
      <sheetData sheetId="2">
        <row r="61">
          <cell r="HP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SheetLayoutView="100" workbookViewId="0" topLeftCell="A40">
      <selection activeCell="D36" sqref="D36"/>
    </sheetView>
  </sheetViews>
  <sheetFormatPr defaultColWidth="9.140625" defaultRowHeight="12.75"/>
  <cols>
    <col min="1" max="1" width="37.57421875" style="0" customWidth="1"/>
    <col min="2" max="2" width="16.421875" style="10" customWidth="1"/>
    <col min="3" max="3" width="19.7109375" style="10" customWidth="1"/>
    <col min="4" max="4" width="16.57421875" style="10" customWidth="1"/>
    <col min="5" max="5" width="19.421875" style="10" customWidth="1"/>
  </cols>
  <sheetData>
    <row r="1" spans="1:5" ht="16.5">
      <c r="A1" s="107"/>
      <c r="B1" s="84" t="s">
        <v>73</v>
      </c>
      <c r="C1" s="85"/>
      <c r="D1" s="84" t="s">
        <v>74</v>
      </c>
      <c r="E1" s="85"/>
    </row>
    <row r="2" spans="1:5" ht="16.5">
      <c r="A2" s="108"/>
      <c r="B2" s="66"/>
      <c r="C2" s="54" t="s">
        <v>75</v>
      </c>
      <c r="D2" s="56"/>
      <c r="E2" s="54" t="s">
        <v>75</v>
      </c>
    </row>
    <row r="3" spans="1:5" ht="16.5">
      <c r="A3" s="108"/>
      <c r="B3" s="53"/>
      <c r="C3" s="55" t="s">
        <v>76</v>
      </c>
      <c r="E3" s="55" t="s">
        <v>76</v>
      </c>
    </row>
    <row r="4" spans="1:5" ht="16.5">
      <c r="A4" s="108"/>
      <c r="B4" s="55" t="s">
        <v>77</v>
      </c>
      <c r="C4" s="55" t="s">
        <v>78</v>
      </c>
      <c r="D4" s="56" t="s">
        <v>77</v>
      </c>
      <c r="E4" s="55" t="s">
        <v>78</v>
      </c>
    </row>
    <row r="5" spans="1:5" ht="16.5">
      <c r="A5" s="108"/>
      <c r="B5" s="56" t="s">
        <v>79</v>
      </c>
      <c r="C5" s="55" t="s">
        <v>79</v>
      </c>
      <c r="D5" s="56" t="s">
        <v>139</v>
      </c>
      <c r="E5" s="55" t="s">
        <v>136</v>
      </c>
    </row>
    <row r="6" spans="1:5" ht="16.5">
      <c r="A6" s="108"/>
      <c r="B6" s="104" t="s">
        <v>138</v>
      </c>
      <c r="C6" s="105" t="s">
        <v>137</v>
      </c>
      <c r="D6" s="106" t="s">
        <v>138</v>
      </c>
      <c r="E6" s="105" t="s">
        <v>137</v>
      </c>
    </row>
    <row r="7" spans="1:5" ht="16.5">
      <c r="A7" s="109"/>
      <c r="B7" s="57" t="s">
        <v>2</v>
      </c>
      <c r="C7" s="58" t="s">
        <v>2</v>
      </c>
      <c r="D7" s="57" t="s">
        <v>2</v>
      </c>
      <c r="E7" s="58" t="s">
        <v>2</v>
      </c>
    </row>
    <row r="8" spans="1:5" ht="16.5">
      <c r="A8" s="108"/>
      <c r="B8" s="59"/>
      <c r="C8" s="59"/>
      <c r="D8" s="59"/>
      <c r="E8" s="59"/>
    </row>
    <row r="9" spans="1:5" ht="16.5">
      <c r="A9" s="108" t="s">
        <v>3</v>
      </c>
      <c r="B9" s="61">
        <f>+PL!B11</f>
        <v>21454</v>
      </c>
      <c r="C9" s="61">
        <f>+PL!C11</f>
        <v>18405</v>
      </c>
      <c r="D9" s="61">
        <f>+PL!E11</f>
        <v>77511</v>
      </c>
      <c r="E9" s="61">
        <f>+PL!F11</f>
        <v>47883</v>
      </c>
    </row>
    <row r="10" spans="1:5" ht="16.5">
      <c r="A10" s="108"/>
      <c r="B10" s="61"/>
      <c r="C10" s="61"/>
      <c r="D10" s="61"/>
      <c r="E10" s="61"/>
    </row>
    <row r="11" spans="1:5" ht="16.5">
      <c r="A11" s="108" t="s">
        <v>94</v>
      </c>
      <c r="B11" s="61">
        <f>+PL!B21</f>
        <v>911</v>
      </c>
      <c r="C11" s="61">
        <f>+PL!C21</f>
        <v>959</v>
      </c>
      <c r="D11" s="61">
        <f>+PL!E21</f>
        <v>1797</v>
      </c>
      <c r="E11" s="61">
        <f>+PL!F21</f>
        <v>2716</v>
      </c>
    </row>
    <row r="12" spans="1:5" ht="16.5">
      <c r="A12" s="108"/>
      <c r="B12" s="61"/>
      <c r="C12" s="61"/>
      <c r="D12" s="61"/>
      <c r="E12" s="61"/>
    </row>
    <row r="13" spans="1:5" ht="16.5">
      <c r="A13" s="108" t="s">
        <v>95</v>
      </c>
      <c r="B13" s="61"/>
      <c r="C13" s="61"/>
      <c r="D13" s="61"/>
      <c r="E13" s="61"/>
    </row>
    <row r="14" spans="1:5" ht="16.5">
      <c r="A14" s="108" t="s">
        <v>80</v>
      </c>
      <c r="B14" s="61">
        <f>+PL!B25</f>
        <v>798</v>
      </c>
      <c r="C14" s="61">
        <f>+PL!C25</f>
        <v>785</v>
      </c>
      <c r="D14" s="61">
        <f>+PL!E25</f>
        <v>1684</v>
      </c>
      <c r="E14" s="61">
        <f>+PL!F25</f>
        <v>2520</v>
      </c>
    </row>
    <row r="15" spans="1:5" ht="16.5">
      <c r="A15" s="108"/>
      <c r="B15" s="61"/>
      <c r="C15" s="61"/>
      <c r="D15" s="61"/>
      <c r="E15" s="61"/>
    </row>
    <row r="16" spans="1:5" ht="16.5">
      <c r="A16" s="108" t="s">
        <v>14</v>
      </c>
      <c r="B16" s="61">
        <f>+PL!B25</f>
        <v>798</v>
      </c>
      <c r="C16" s="61">
        <f>+PL!C25</f>
        <v>785</v>
      </c>
      <c r="D16" s="61">
        <f>+PL!E25</f>
        <v>1684</v>
      </c>
      <c r="E16" s="61">
        <f>+PL!F25</f>
        <v>2520</v>
      </c>
    </row>
    <row r="17" spans="1:5" ht="16.5">
      <c r="A17" s="108"/>
      <c r="B17" s="61"/>
      <c r="C17" s="61"/>
      <c r="D17" s="61"/>
      <c r="E17" s="61"/>
    </row>
    <row r="18" spans="1:5" ht="16.5">
      <c r="A18" s="108" t="s">
        <v>92</v>
      </c>
      <c r="B18" s="73">
        <f>PL!B28</f>
        <v>1.66</v>
      </c>
      <c r="C18" s="62">
        <f>PL!C28</f>
        <v>1.63</v>
      </c>
      <c r="D18" s="62">
        <f>PL!E28</f>
        <v>3.5</v>
      </c>
      <c r="E18" s="62">
        <f>PL!F28</f>
        <v>5.35</v>
      </c>
    </row>
    <row r="19" spans="1:5" ht="16.5">
      <c r="A19" s="108"/>
      <c r="B19" s="74"/>
      <c r="C19" s="62"/>
      <c r="D19" s="62"/>
      <c r="E19" s="62"/>
    </row>
    <row r="20" spans="1:5" ht="16.5">
      <c r="A20" s="108" t="s">
        <v>81</v>
      </c>
      <c r="B20" s="62">
        <v>0</v>
      </c>
      <c r="C20" s="61">
        <v>0</v>
      </c>
      <c r="D20" s="62">
        <v>0</v>
      </c>
      <c r="E20" s="61">
        <v>0</v>
      </c>
    </row>
    <row r="21" spans="1:5" ht="16.5">
      <c r="A21" s="109"/>
      <c r="B21" s="62"/>
      <c r="C21" s="61"/>
      <c r="D21" s="62"/>
      <c r="E21" s="61"/>
    </row>
    <row r="22" spans="1:5" s="102" customFormat="1" ht="16.5">
      <c r="A22" s="99"/>
      <c r="B22" s="100"/>
      <c r="C22" s="101"/>
      <c r="D22" s="100"/>
      <c r="E22" s="101"/>
    </row>
    <row r="23" spans="1:5" ht="16.5">
      <c r="A23" s="107"/>
      <c r="B23" s="89" t="s">
        <v>140</v>
      </c>
      <c r="C23" s="90"/>
      <c r="D23" s="89" t="s">
        <v>141</v>
      </c>
      <c r="E23" s="90"/>
    </row>
    <row r="24" spans="1:5" ht="16.5">
      <c r="A24" s="109"/>
      <c r="B24" s="94" t="s">
        <v>79</v>
      </c>
      <c r="C24" s="95"/>
      <c r="D24" s="96" t="s">
        <v>135</v>
      </c>
      <c r="E24" s="97"/>
    </row>
    <row r="25" spans="1:5" ht="16.5">
      <c r="A25" s="108"/>
      <c r="B25" s="83"/>
      <c r="C25" s="91"/>
      <c r="D25" s="83"/>
      <c r="E25" s="93"/>
    </row>
    <row r="26" spans="1:5" ht="16.5">
      <c r="A26" s="108" t="s">
        <v>82</v>
      </c>
      <c r="B26" s="87">
        <v>1.16</v>
      </c>
      <c r="C26" s="88"/>
      <c r="D26" s="87">
        <v>1.14</v>
      </c>
      <c r="E26" s="88"/>
    </row>
    <row r="27" spans="1:5" ht="16.5">
      <c r="A27" s="109"/>
      <c r="B27" s="82"/>
      <c r="C27" s="92"/>
      <c r="D27" s="82"/>
      <c r="E27" s="92"/>
    </row>
    <row r="28" spans="1:5" ht="16.5">
      <c r="A28" s="52"/>
      <c r="B28" s="81"/>
      <c r="C28" s="81"/>
      <c r="D28" s="81"/>
      <c r="E28" s="81"/>
    </row>
    <row r="29" spans="1:5" ht="16.5">
      <c r="A29" s="103" t="s">
        <v>83</v>
      </c>
      <c r="B29" s="81"/>
      <c r="C29" s="81"/>
      <c r="D29" s="81"/>
      <c r="E29" s="81"/>
    </row>
    <row r="30" spans="1:5" ht="16.5">
      <c r="A30" s="52"/>
      <c r="B30" s="98"/>
      <c r="C30" s="81"/>
      <c r="D30" s="98"/>
      <c r="E30" s="81"/>
    </row>
    <row r="31" spans="1:5" ht="16.5">
      <c r="A31" s="107"/>
      <c r="B31" s="84" t="s">
        <v>73</v>
      </c>
      <c r="C31" s="85"/>
      <c r="D31" s="84" t="s">
        <v>74</v>
      </c>
      <c r="E31" s="85"/>
    </row>
    <row r="32" spans="1:5" ht="16.5">
      <c r="A32" s="108"/>
      <c r="B32" s="66"/>
      <c r="C32" s="54" t="s">
        <v>75</v>
      </c>
      <c r="D32" s="56"/>
      <c r="E32" s="54" t="s">
        <v>75</v>
      </c>
    </row>
    <row r="33" spans="1:5" ht="16.5">
      <c r="A33" s="108"/>
      <c r="B33" s="53"/>
      <c r="C33" s="55" t="s">
        <v>76</v>
      </c>
      <c r="D33" s="56"/>
      <c r="E33" s="55" t="s">
        <v>76</v>
      </c>
    </row>
    <row r="34" spans="1:5" ht="16.5">
      <c r="A34" s="110"/>
      <c r="B34" s="55" t="s">
        <v>77</v>
      </c>
      <c r="C34" s="55" t="s">
        <v>78</v>
      </c>
      <c r="D34" s="56" t="s">
        <v>77</v>
      </c>
      <c r="E34" s="55" t="s">
        <v>78</v>
      </c>
    </row>
    <row r="35" spans="1:5" ht="16.5">
      <c r="A35" s="108"/>
      <c r="B35" s="56" t="s">
        <v>79</v>
      </c>
      <c r="C35" s="55" t="s">
        <v>79</v>
      </c>
      <c r="D35" s="56" t="s">
        <v>139</v>
      </c>
      <c r="E35" s="55" t="s">
        <v>136</v>
      </c>
    </row>
    <row r="36" spans="1:5" ht="16.5">
      <c r="A36" s="108"/>
      <c r="B36" s="104" t="s">
        <v>138</v>
      </c>
      <c r="C36" s="105" t="s">
        <v>137</v>
      </c>
      <c r="D36" s="106" t="s">
        <v>138</v>
      </c>
      <c r="E36" s="105" t="s">
        <v>137</v>
      </c>
    </row>
    <row r="37" spans="1:5" ht="16.5">
      <c r="A37" s="111"/>
      <c r="B37" s="57" t="s">
        <v>2</v>
      </c>
      <c r="C37" s="58" t="s">
        <v>2</v>
      </c>
      <c r="D37" s="57" t="s">
        <v>2</v>
      </c>
      <c r="E37" s="58" t="s">
        <v>2</v>
      </c>
    </row>
    <row r="38" spans="1:5" ht="16.5">
      <c r="A38" s="108"/>
      <c r="B38" s="61"/>
      <c r="C38" s="61"/>
      <c r="D38" s="61"/>
      <c r="E38" s="61"/>
    </row>
    <row r="39" spans="1:5" ht="16.5">
      <c r="A39" s="108" t="s">
        <v>93</v>
      </c>
      <c r="B39" s="61">
        <f>+PL!B18</f>
        <v>2136</v>
      </c>
      <c r="C39" s="61">
        <f>+PL!C18</f>
        <v>2105</v>
      </c>
      <c r="D39" s="61">
        <f>+PL!E18</f>
        <v>5404</v>
      </c>
      <c r="E39" s="61">
        <f>+PL!F18</f>
        <v>4661</v>
      </c>
    </row>
    <row r="40" spans="1:5" ht="16.5">
      <c r="A40" s="108"/>
      <c r="B40" s="61"/>
      <c r="C40" s="61"/>
      <c r="D40" s="61"/>
      <c r="E40" s="61"/>
    </row>
    <row r="41" spans="1:5" ht="16.5">
      <c r="A41" s="108" t="s">
        <v>84</v>
      </c>
      <c r="B41" s="61">
        <v>209</v>
      </c>
      <c r="C41" s="61">
        <v>471</v>
      </c>
      <c r="D41" s="61">
        <v>577</v>
      </c>
      <c r="E41" s="61">
        <v>679</v>
      </c>
    </row>
    <row r="42" spans="1:5" ht="16.5">
      <c r="A42" s="108"/>
      <c r="B42" s="61"/>
      <c r="C42" s="61"/>
      <c r="D42" s="61"/>
      <c r="E42" s="61"/>
    </row>
    <row r="43" spans="1:5" ht="16.5">
      <c r="A43" s="108" t="s">
        <v>85</v>
      </c>
      <c r="B43" s="61">
        <f>-PL!B19</f>
        <v>1225</v>
      </c>
      <c r="C43" s="61">
        <f>-PL!C19</f>
        <v>1146</v>
      </c>
      <c r="D43" s="61">
        <f>-PL!E19</f>
        <v>3607</v>
      </c>
      <c r="E43" s="61">
        <f>-PL!F19</f>
        <v>1945</v>
      </c>
    </row>
    <row r="44" spans="1:5" ht="16.5">
      <c r="A44" s="109"/>
      <c r="B44" s="63"/>
      <c r="C44" s="63"/>
      <c r="D44" s="63"/>
      <c r="E44" s="63"/>
    </row>
    <row r="46" spans="2:5" s="52" customFormat="1" ht="12.75" customHeight="1">
      <c r="B46" s="60"/>
      <c r="C46" s="60"/>
      <c r="D46" s="60"/>
      <c r="E46" s="60"/>
    </row>
  </sheetData>
  <mergeCells count="10">
    <mergeCell ref="B31:C31"/>
    <mergeCell ref="D31:E31"/>
    <mergeCell ref="B26:C26"/>
    <mergeCell ref="D26:E26"/>
    <mergeCell ref="B24:C24"/>
    <mergeCell ref="D24:E24"/>
    <mergeCell ref="B1:C1"/>
    <mergeCell ref="D1:E1"/>
    <mergeCell ref="B23:C23"/>
    <mergeCell ref="D23:E23"/>
  </mergeCells>
  <printOptions/>
  <pageMargins left="0.27" right="0.24" top="1" bottom="1" header="0.5" footer="0.5"/>
  <pageSetup horizontalDpi="600" verticalDpi="600" orientation="portrait" paperSize="9" scale="8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9">
      <selection activeCell="C28" sqref="C28"/>
    </sheetView>
  </sheetViews>
  <sheetFormatPr defaultColWidth="9.140625" defaultRowHeight="12.75"/>
  <cols>
    <col min="1" max="1" width="45.421875" style="4" customWidth="1"/>
    <col min="2" max="2" width="17.57421875" style="5" customWidth="1"/>
    <col min="3" max="3" width="17.140625" style="5" customWidth="1"/>
    <col min="4" max="4" width="4.57421875" style="5" customWidth="1"/>
    <col min="5" max="5" width="17.7109375" style="5" customWidth="1"/>
    <col min="6" max="6" width="17.00390625" style="5" customWidth="1"/>
    <col min="7" max="16384" width="9.140625" style="4" customWidth="1"/>
  </cols>
  <sheetData>
    <row r="1" spans="1:6" s="2" customFormat="1" ht="17.25">
      <c r="A1" s="86" t="s">
        <v>0</v>
      </c>
      <c r="B1" s="86"/>
      <c r="C1" s="86"/>
      <c r="D1" s="86"/>
      <c r="E1" s="86"/>
      <c r="F1" s="86"/>
    </row>
    <row r="2" spans="1:6" s="2" customFormat="1" ht="17.25">
      <c r="A2" s="86" t="s">
        <v>1</v>
      </c>
      <c r="B2" s="86"/>
      <c r="C2" s="86"/>
      <c r="D2" s="86"/>
      <c r="E2" s="86"/>
      <c r="F2" s="86"/>
    </row>
    <row r="3" spans="1:6" s="2" customFormat="1" ht="17.25">
      <c r="A3" s="86" t="s">
        <v>106</v>
      </c>
      <c r="B3" s="86"/>
      <c r="C3" s="86"/>
      <c r="D3" s="86"/>
      <c r="E3" s="86"/>
      <c r="F3" s="86"/>
    </row>
    <row r="4" spans="1:6" ht="17.25">
      <c r="A4" s="14" t="s">
        <v>120</v>
      </c>
      <c r="B4" s="46"/>
      <c r="C4" s="46"/>
      <c r="D4" s="46"/>
      <c r="E4" s="46"/>
      <c r="F4" s="46"/>
    </row>
    <row r="5" spans="1:6" ht="17.25">
      <c r="A5" s="15"/>
      <c r="B5" s="21"/>
      <c r="C5" s="21"/>
      <c r="D5" s="21"/>
      <c r="E5" s="21"/>
      <c r="F5" s="21"/>
    </row>
    <row r="6" spans="1:6" ht="17.25">
      <c r="A6" s="16"/>
      <c r="B6" s="38" t="s">
        <v>121</v>
      </c>
      <c r="C6" s="39"/>
      <c r="D6" s="21"/>
      <c r="E6" s="38" t="s">
        <v>122</v>
      </c>
      <c r="F6" s="39"/>
    </row>
    <row r="7" spans="1:6" ht="17.25">
      <c r="A7" s="16"/>
      <c r="B7" s="40" t="s">
        <v>107</v>
      </c>
      <c r="C7" s="76" t="s">
        <v>86</v>
      </c>
      <c r="D7" s="77"/>
      <c r="E7" s="76" t="s">
        <v>107</v>
      </c>
      <c r="F7" s="76" t="s">
        <v>86</v>
      </c>
    </row>
    <row r="8" spans="1:6" ht="18" thickBot="1">
      <c r="A8" s="16"/>
      <c r="B8" s="42" t="s">
        <v>2</v>
      </c>
      <c r="C8" s="42" t="s">
        <v>2</v>
      </c>
      <c r="D8" s="21"/>
      <c r="E8" s="42" t="s">
        <v>2</v>
      </c>
      <c r="F8" s="42" t="s">
        <v>2</v>
      </c>
    </row>
    <row r="9" spans="1:6" ht="17.25">
      <c r="A9" s="16"/>
      <c r="B9" s="43"/>
      <c r="C9" s="43"/>
      <c r="D9" s="21"/>
      <c r="E9" s="43"/>
      <c r="F9" s="43"/>
    </row>
    <row r="10" spans="1:6" ht="17.25">
      <c r="A10" s="16"/>
      <c r="B10" s="21"/>
      <c r="C10" s="21"/>
      <c r="D10" s="21"/>
      <c r="E10" s="21"/>
      <c r="F10" s="21"/>
    </row>
    <row r="11" spans="1:6" ht="17.25">
      <c r="A11" s="20" t="s">
        <v>3</v>
      </c>
      <c r="B11" s="21">
        <v>21454</v>
      </c>
      <c r="C11" s="21">
        <v>18405</v>
      </c>
      <c r="D11" s="21"/>
      <c r="E11" s="21">
        <v>77511</v>
      </c>
      <c r="F11" s="21">
        <v>47883</v>
      </c>
    </row>
    <row r="12" spans="1:6" ht="17.25">
      <c r="A12" s="16" t="s">
        <v>4</v>
      </c>
      <c r="B12" s="32">
        <v>-16251</v>
      </c>
      <c r="C12" s="32">
        <v>-14177</v>
      </c>
      <c r="D12" s="21"/>
      <c r="E12" s="32">
        <v>-61665</v>
      </c>
      <c r="F12" s="32">
        <v>-36518</v>
      </c>
    </row>
    <row r="13" spans="1:6" ht="17.25">
      <c r="A13" s="20" t="s">
        <v>5</v>
      </c>
      <c r="B13" s="21">
        <f>+B11+B12</f>
        <v>5203</v>
      </c>
      <c r="C13" s="21">
        <f>+C11+C12</f>
        <v>4228</v>
      </c>
      <c r="D13" s="21"/>
      <c r="E13" s="21">
        <f>+E11+E12</f>
        <v>15846</v>
      </c>
      <c r="F13" s="21">
        <f>+F11+F12</f>
        <v>11365</v>
      </c>
    </row>
    <row r="14" spans="1:6" ht="17.25">
      <c r="A14" s="16" t="s">
        <v>6</v>
      </c>
      <c r="B14" s="21">
        <v>-2003</v>
      </c>
      <c r="C14" s="21">
        <v>-1509</v>
      </c>
      <c r="D14" s="21"/>
      <c r="E14" s="21">
        <v>-7355</v>
      </c>
      <c r="F14" s="21">
        <v>-4448</v>
      </c>
    </row>
    <row r="15" spans="1:6" ht="17.25">
      <c r="A15" s="16" t="s">
        <v>70</v>
      </c>
      <c r="B15" s="21">
        <v>-153</v>
      </c>
      <c r="C15" s="34">
        <v>0</v>
      </c>
      <c r="D15" s="21"/>
      <c r="E15" s="21">
        <v>-273</v>
      </c>
      <c r="F15" s="21">
        <v>-13</v>
      </c>
    </row>
    <row r="16" spans="1:6" ht="17.25">
      <c r="A16" s="16" t="s">
        <v>7</v>
      </c>
      <c r="B16" s="21">
        <v>-1276</v>
      </c>
      <c r="C16" s="21">
        <v>-1161</v>
      </c>
      <c r="D16" s="21"/>
      <c r="E16" s="21">
        <v>-3716</v>
      </c>
      <c r="F16" s="21">
        <v>-3184</v>
      </c>
    </row>
    <row r="17" spans="1:6" ht="17.25">
      <c r="A17" s="16" t="s">
        <v>8</v>
      </c>
      <c r="B17" s="32">
        <v>365</v>
      </c>
      <c r="C17" s="32">
        <v>547</v>
      </c>
      <c r="D17" s="21"/>
      <c r="E17" s="32">
        <v>902</v>
      </c>
      <c r="F17" s="32">
        <v>941</v>
      </c>
    </row>
    <row r="18" spans="1:6" ht="17.25">
      <c r="A18" s="20" t="s">
        <v>9</v>
      </c>
      <c r="B18" s="21">
        <f>SUM(B13:B17)</f>
        <v>2136</v>
      </c>
      <c r="C18" s="21">
        <f>SUM(C13:C17)</f>
        <v>2105</v>
      </c>
      <c r="D18" s="21"/>
      <c r="E18" s="21">
        <f>SUM(E13:E17)</f>
        <v>5404</v>
      </c>
      <c r="F18" s="21">
        <f>SUM(F13:F17)</f>
        <v>4661</v>
      </c>
    </row>
    <row r="19" spans="1:6" ht="17.25">
      <c r="A19" s="16" t="s">
        <v>10</v>
      </c>
      <c r="B19" s="32">
        <v>-1225</v>
      </c>
      <c r="C19" s="32">
        <v>-1146</v>
      </c>
      <c r="D19" s="22"/>
      <c r="E19" s="32">
        <v>-3607</v>
      </c>
      <c r="F19" s="32">
        <v>-1945</v>
      </c>
    </row>
    <row r="20" spans="1:6" ht="17.25" hidden="1">
      <c r="A20" s="16" t="s">
        <v>11</v>
      </c>
      <c r="B20" s="32">
        <f>+E20</f>
        <v>0</v>
      </c>
      <c r="C20" s="32">
        <f>+F20</f>
        <v>0</v>
      </c>
      <c r="D20" s="21"/>
      <c r="E20" s="32">
        <v>0</v>
      </c>
      <c r="F20" s="32">
        <v>0</v>
      </c>
    </row>
    <row r="21" spans="1:6" ht="17.25">
      <c r="A21" s="20" t="s">
        <v>94</v>
      </c>
      <c r="B21" s="21">
        <f>+B18+B19+B20</f>
        <v>911</v>
      </c>
      <c r="C21" s="21">
        <f>+C18+C19+C20</f>
        <v>959</v>
      </c>
      <c r="D21" s="21"/>
      <c r="E21" s="21">
        <f>+E18+E19+E20</f>
        <v>1797</v>
      </c>
      <c r="F21" s="21">
        <f>+F18+F19+F20</f>
        <v>2716</v>
      </c>
    </row>
    <row r="22" spans="1:6" ht="17.25">
      <c r="A22" s="16" t="s">
        <v>105</v>
      </c>
      <c r="B22" s="32">
        <v>-113</v>
      </c>
      <c r="C22" s="32">
        <v>-107</v>
      </c>
      <c r="D22" s="21"/>
      <c r="E22" s="32">
        <v>-113</v>
      </c>
      <c r="F22" s="32">
        <v>-129</v>
      </c>
    </row>
    <row r="23" spans="1:6" ht="17.25">
      <c r="A23" s="20" t="s">
        <v>12</v>
      </c>
      <c r="B23" s="21">
        <f>+B21+B22</f>
        <v>798</v>
      </c>
      <c r="C23" s="21">
        <f>+C21+C22</f>
        <v>852</v>
      </c>
      <c r="D23" s="21"/>
      <c r="E23" s="21">
        <f>+E21+E22</f>
        <v>1684</v>
      </c>
      <c r="F23" s="21">
        <f>+F21+F22</f>
        <v>2587</v>
      </c>
    </row>
    <row r="24" spans="1:6" ht="17.25">
      <c r="A24" s="16" t="s">
        <v>13</v>
      </c>
      <c r="B24" s="21">
        <v>0</v>
      </c>
      <c r="C24" s="21">
        <v>-67</v>
      </c>
      <c r="D24" s="21"/>
      <c r="E24" s="21">
        <v>0</v>
      </c>
      <c r="F24" s="21">
        <v>-67</v>
      </c>
    </row>
    <row r="25" spans="1:6" ht="18" thickBot="1">
      <c r="A25" s="20" t="s">
        <v>14</v>
      </c>
      <c r="B25" s="33">
        <f>+B23+B24</f>
        <v>798</v>
      </c>
      <c r="C25" s="33">
        <f>+C23+C24</f>
        <v>785</v>
      </c>
      <c r="D25" s="21"/>
      <c r="E25" s="33">
        <f>+E23+E24</f>
        <v>1684</v>
      </c>
      <c r="F25" s="33">
        <f>+F23+F24</f>
        <v>2520</v>
      </c>
    </row>
    <row r="26" spans="1:6" ht="18" thickTop="1">
      <c r="A26" s="16"/>
      <c r="B26" s="21"/>
      <c r="C26" s="21"/>
      <c r="D26" s="21"/>
      <c r="E26" s="21"/>
      <c r="F26" s="21"/>
    </row>
    <row r="27" spans="1:6" ht="17.25">
      <c r="A27" s="16"/>
      <c r="B27" s="21"/>
      <c r="C27" s="21"/>
      <c r="D27" s="21"/>
      <c r="E27" s="22"/>
      <c r="F27" s="22"/>
    </row>
    <row r="28" spans="1:6" ht="18" thickBot="1">
      <c r="A28" s="16" t="s">
        <v>15</v>
      </c>
      <c r="B28" s="75">
        <v>1.66</v>
      </c>
      <c r="C28" s="44">
        <v>1.63</v>
      </c>
      <c r="D28" s="21"/>
      <c r="E28" s="44">
        <v>3.5</v>
      </c>
      <c r="F28" s="44">
        <v>5.35</v>
      </c>
    </row>
    <row r="29" spans="1:6" ht="18" thickTop="1">
      <c r="A29" s="16"/>
      <c r="B29" s="21"/>
      <c r="C29" s="21"/>
      <c r="D29" s="21"/>
      <c r="E29" s="21"/>
      <c r="F29" s="21"/>
    </row>
    <row r="30" spans="1:6" ht="17.25">
      <c r="A30" s="16"/>
      <c r="B30" s="21"/>
      <c r="C30" s="21"/>
      <c r="D30" s="21"/>
      <c r="E30" s="21"/>
      <c r="F30" s="21"/>
    </row>
    <row r="31" spans="1:6" ht="18" thickBot="1">
      <c r="A31" s="16" t="s">
        <v>16</v>
      </c>
      <c r="B31" s="75">
        <v>1.66</v>
      </c>
      <c r="C31" s="44">
        <v>1.33</v>
      </c>
      <c r="D31" s="21"/>
      <c r="E31" s="45">
        <v>3.5</v>
      </c>
      <c r="F31" s="44">
        <v>4.49</v>
      </c>
    </row>
    <row r="32" spans="1:6" ht="17.25" thickTop="1">
      <c r="A32" s="12"/>
      <c r="B32" s="13"/>
      <c r="C32" s="13"/>
      <c r="D32" s="13"/>
      <c r="E32" s="13"/>
      <c r="F32" s="13"/>
    </row>
  </sheetData>
  <mergeCells count="3">
    <mergeCell ref="A1:F1"/>
    <mergeCell ref="A2:F2"/>
    <mergeCell ref="A3:F3"/>
  </mergeCells>
  <printOptions/>
  <pageMargins left="0.4" right="0.38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40">
      <selection activeCell="I47" sqref="I47"/>
    </sheetView>
  </sheetViews>
  <sheetFormatPr defaultColWidth="9.140625" defaultRowHeight="12.75"/>
  <cols>
    <col min="1" max="1" width="3.8515625" style="4" customWidth="1"/>
    <col min="2" max="2" width="44.140625" style="4" customWidth="1"/>
    <col min="3" max="3" width="5.8515625" style="4" customWidth="1"/>
    <col min="4" max="4" width="21.57421875" style="4" customWidth="1"/>
    <col min="5" max="5" width="4.57421875" style="4" customWidth="1"/>
    <col min="6" max="6" width="21.00390625" style="4" customWidth="1"/>
    <col min="7" max="7" width="2.7109375" style="4" customWidth="1"/>
    <col min="8" max="8" width="7.57421875" style="4" hidden="1" customWidth="1"/>
    <col min="9" max="9" width="9.140625" style="11" customWidth="1"/>
    <col min="10" max="10" width="9.421875" style="11" bestFit="1" customWidth="1"/>
    <col min="11" max="16384" width="9.140625" style="4" customWidth="1"/>
  </cols>
  <sheetData>
    <row r="1" spans="1:10" s="2" customFormat="1" ht="17.25">
      <c r="A1" s="86" t="s">
        <v>0</v>
      </c>
      <c r="B1" s="86"/>
      <c r="C1" s="86"/>
      <c r="D1" s="86"/>
      <c r="E1" s="86"/>
      <c r="F1" s="86"/>
      <c r="G1" s="86"/>
      <c r="H1" s="86"/>
      <c r="I1" s="65"/>
      <c r="J1" s="65"/>
    </row>
    <row r="2" spans="1:10" s="2" customFormat="1" ht="17.25">
      <c r="A2" s="86" t="s">
        <v>1</v>
      </c>
      <c r="B2" s="86"/>
      <c r="C2" s="86"/>
      <c r="D2" s="86"/>
      <c r="E2" s="86"/>
      <c r="F2" s="86"/>
      <c r="G2" s="86"/>
      <c r="H2" s="86"/>
      <c r="I2" s="65"/>
      <c r="J2" s="65"/>
    </row>
    <row r="3" spans="1:10" s="2" customFormat="1" ht="17.25">
      <c r="A3" s="86" t="s">
        <v>99</v>
      </c>
      <c r="B3" s="86"/>
      <c r="C3" s="86"/>
      <c r="D3" s="86"/>
      <c r="E3" s="86"/>
      <c r="F3" s="86"/>
      <c r="G3" s="86"/>
      <c r="H3" s="86"/>
      <c r="I3" s="65"/>
      <c r="J3" s="65"/>
    </row>
    <row r="4" spans="1:8" ht="17.25">
      <c r="A4" s="14" t="s">
        <v>120</v>
      </c>
      <c r="B4" s="20"/>
      <c r="C4" s="20"/>
      <c r="D4" s="20"/>
      <c r="E4" s="20"/>
      <c r="F4" s="20"/>
      <c r="G4" s="20"/>
      <c r="H4" s="20"/>
    </row>
    <row r="5" spans="1:8" ht="17.25">
      <c r="A5" s="15"/>
      <c r="B5" s="16"/>
      <c r="C5" s="16"/>
      <c r="D5" s="16"/>
      <c r="E5" s="16"/>
      <c r="F5" s="16"/>
      <c r="G5" s="16"/>
      <c r="H5" s="16"/>
    </row>
    <row r="6" spans="1:8" ht="22.5" customHeight="1">
      <c r="A6" s="16"/>
      <c r="B6" s="16"/>
      <c r="C6" s="16"/>
      <c r="D6" s="17" t="s">
        <v>123</v>
      </c>
      <c r="E6" s="18"/>
      <c r="F6" s="78" t="s">
        <v>102</v>
      </c>
      <c r="G6" s="16"/>
      <c r="H6" s="18" t="s">
        <v>17</v>
      </c>
    </row>
    <row r="7" spans="1:8" ht="17.25">
      <c r="A7" s="16"/>
      <c r="B7" s="16"/>
      <c r="C7" s="16"/>
      <c r="D7" s="19" t="s">
        <v>18</v>
      </c>
      <c r="E7" s="19"/>
      <c r="F7" s="19" t="s">
        <v>18</v>
      </c>
      <c r="G7" s="16"/>
      <c r="H7" s="19" t="s">
        <v>18</v>
      </c>
    </row>
    <row r="8" spans="1:8" ht="17.25">
      <c r="A8" s="16"/>
      <c r="B8" s="16"/>
      <c r="C8" s="16"/>
      <c r="D8" s="19"/>
      <c r="E8" s="19"/>
      <c r="F8" s="19"/>
      <c r="G8" s="16"/>
      <c r="H8" s="19"/>
    </row>
    <row r="9" spans="1:8" ht="17.25">
      <c r="A9" s="16"/>
      <c r="B9" s="20" t="s">
        <v>19</v>
      </c>
      <c r="C9" s="16"/>
      <c r="D9" s="16"/>
      <c r="E9" s="16"/>
      <c r="F9" s="16"/>
      <c r="G9" s="16"/>
      <c r="H9" s="16"/>
    </row>
    <row r="10" spans="1:9" ht="17.25">
      <c r="A10" s="16"/>
      <c r="B10" s="16" t="s">
        <v>20</v>
      </c>
      <c r="C10" s="16"/>
      <c r="D10" s="21">
        <v>45961</v>
      </c>
      <c r="E10" s="21"/>
      <c r="F10" s="21">
        <v>47345</v>
      </c>
      <c r="G10" s="16"/>
      <c r="H10" s="21">
        <v>52023</v>
      </c>
      <c r="I10" s="64"/>
    </row>
    <row r="11" spans="1:9" ht="17.25">
      <c r="A11" s="16"/>
      <c r="B11" s="16" t="s">
        <v>21</v>
      </c>
      <c r="C11" s="16"/>
      <c r="D11" s="21">
        <v>1711</v>
      </c>
      <c r="E11" s="21"/>
      <c r="F11" s="21">
        <v>1823</v>
      </c>
      <c r="G11" s="16"/>
      <c r="H11" s="21"/>
      <c r="I11" s="64"/>
    </row>
    <row r="12" spans="1:9" ht="17.25">
      <c r="A12" s="16"/>
      <c r="B12" s="16" t="s">
        <v>71</v>
      </c>
      <c r="C12" s="16"/>
      <c r="D12" s="21">
        <v>5002</v>
      </c>
      <c r="E12" s="21"/>
      <c r="F12" s="21">
        <v>5002</v>
      </c>
      <c r="G12" s="16"/>
      <c r="H12" s="21"/>
      <c r="I12" s="64"/>
    </row>
    <row r="13" spans="1:9" ht="17.25">
      <c r="A13" s="16"/>
      <c r="B13" s="16" t="s">
        <v>22</v>
      </c>
      <c r="C13" s="16"/>
      <c r="D13" s="21">
        <v>41</v>
      </c>
      <c r="E13" s="21"/>
      <c r="F13" s="21">
        <v>41</v>
      </c>
      <c r="G13" s="16"/>
      <c r="H13" s="21">
        <v>0</v>
      </c>
      <c r="I13" s="64"/>
    </row>
    <row r="14" spans="1:9" ht="17.25">
      <c r="A14" s="16"/>
      <c r="B14" s="16" t="s">
        <v>103</v>
      </c>
      <c r="C14" s="16"/>
      <c r="D14" s="21">
        <v>9</v>
      </c>
      <c r="E14" s="21"/>
      <c r="F14" s="21">
        <v>5384</v>
      </c>
      <c r="G14" s="16"/>
      <c r="H14" s="21"/>
      <c r="I14" s="64"/>
    </row>
    <row r="15" spans="1:9" ht="17.25">
      <c r="A15" s="16"/>
      <c r="B15" s="16" t="s">
        <v>23</v>
      </c>
      <c r="C15" s="16"/>
      <c r="D15" s="21">
        <v>10384</v>
      </c>
      <c r="E15" s="21"/>
      <c r="F15" s="21">
        <v>6384</v>
      </c>
      <c r="G15" s="16"/>
      <c r="H15" s="21">
        <v>1150</v>
      </c>
      <c r="I15" s="64"/>
    </row>
    <row r="16" spans="1:8" ht="17.25">
      <c r="A16" s="16"/>
      <c r="B16" s="16"/>
      <c r="C16" s="16"/>
      <c r="D16" s="16"/>
      <c r="E16" s="16"/>
      <c r="F16" s="16"/>
      <c r="G16" s="16"/>
      <c r="H16" s="16"/>
    </row>
    <row r="17" spans="1:8" ht="17.25">
      <c r="A17" s="16"/>
      <c r="B17" s="16"/>
      <c r="C17" s="16"/>
      <c r="D17" s="21"/>
      <c r="E17" s="21"/>
      <c r="F17" s="21"/>
      <c r="G17" s="16"/>
      <c r="H17" s="16"/>
    </row>
    <row r="18" spans="1:8" ht="17.25">
      <c r="A18" s="16"/>
      <c r="B18" s="20" t="s">
        <v>24</v>
      </c>
      <c r="C18" s="16"/>
      <c r="D18" s="21"/>
      <c r="E18" s="22"/>
      <c r="F18" s="21"/>
      <c r="G18" s="16"/>
      <c r="H18" s="16"/>
    </row>
    <row r="19" spans="1:10" ht="17.25">
      <c r="A19" s="16"/>
      <c r="B19" s="16" t="s">
        <v>25</v>
      </c>
      <c r="C19" s="16"/>
      <c r="D19" s="23">
        <v>5999</v>
      </c>
      <c r="E19" s="24"/>
      <c r="F19" s="23">
        <v>4402</v>
      </c>
      <c r="G19" s="16"/>
      <c r="H19" s="23">
        <v>2931</v>
      </c>
      <c r="I19" s="64"/>
      <c r="J19" s="64"/>
    </row>
    <row r="20" spans="1:9" ht="17.25">
      <c r="A20" s="16"/>
      <c r="B20" s="16" t="s">
        <v>114</v>
      </c>
      <c r="C20" s="16"/>
      <c r="D20" s="24">
        <v>12547</v>
      </c>
      <c r="E20" s="24"/>
      <c r="F20" s="24">
        <v>7465</v>
      </c>
      <c r="G20" s="16"/>
      <c r="H20" s="24"/>
      <c r="I20" s="64"/>
    </row>
    <row r="21" spans="1:10" ht="17.25">
      <c r="A21" s="16"/>
      <c r="B21" s="16" t="s">
        <v>26</v>
      </c>
      <c r="C21" s="16"/>
      <c r="D21" s="24">
        <v>39345</v>
      </c>
      <c r="E21" s="24"/>
      <c r="F21" s="24">
        <v>25211</v>
      </c>
      <c r="G21" s="16"/>
      <c r="H21" s="24">
        <v>13758</v>
      </c>
      <c r="I21" s="64"/>
      <c r="J21" s="64"/>
    </row>
    <row r="22" spans="1:9" ht="17.25">
      <c r="A22" s="16"/>
      <c r="B22" s="16" t="s">
        <v>115</v>
      </c>
      <c r="C22" s="16"/>
      <c r="D22" s="24">
        <v>17101</v>
      </c>
      <c r="E22" s="24"/>
      <c r="F22" s="24">
        <v>14817</v>
      </c>
      <c r="G22" s="16"/>
      <c r="H22" s="24">
        <v>1793</v>
      </c>
      <c r="I22" s="64"/>
    </row>
    <row r="23" spans="1:9" ht="17.25">
      <c r="A23" s="16"/>
      <c r="B23" s="16" t="s">
        <v>27</v>
      </c>
      <c r="C23" s="16"/>
      <c r="D23" s="24">
        <v>150</v>
      </c>
      <c r="E23" s="24"/>
      <c r="F23" s="24">
        <v>188</v>
      </c>
      <c r="G23" s="16"/>
      <c r="H23" s="24">
        <v>200</v>
      </c>
      <c r="I23" s="64"/>
    </row>
    <row r="24" spans="1:9" ht="17.25">
      <c r="A24" s="16"/>
      <c r="B24" s="16" t="s">
        <v>28</v>
      </c>
      <c r="C24" s="16"/>
      <c r="D24" s="24">
        <v>123</v>
      </c>
      <c r="E24" s="24"/>
      <c r="F24" s="24">
        <v>2334</v>
      </c>
      <c r="G24" s="16"/>
      <c r="H24" s="24">
        <v>649</v>
      </c>
      <c r="I24" s="64"/>
    </row>
    <row r="25" spans="1:9" ht="17.25">
      <c r="A25" s="16"/>
      <c r="B25" s="16" t="s">
        <v>29</v>
      </c>
      <c r="C25" s="16"/>
      <c r="D25" s="25">
        <v>3117</v>
      </c>
      <c r="E25" s="24"/>
      <c r="F25" s="24">
        <v>16735</v>
      </c>
      <c r="G25" s="16"/>
      <c r="H25" s="24"/>
      <c r="I25" s="64"/>
    </row>
    <row r="26" spans="1:8" ht="17.25">
      <c r="A26" s="16"/>
      <c r="B26" s="16"/>
      <c r="C26" s="16"/>
      <c r="D26" s="26">
        <f>SUM(D19:D25)</f>
        <v>78382</v>
      </c>
      <c r="E26" s="24"/>
      <c r="F26" s="27">
        <f>SUM(F19:F25)</f>
        <v>71152</v>
      </c>
      <c r="G26" s="16"/>
      <c r="H26" s="27">
        <f>SUM(H19:H25)</f>
        <v>19331</v>
      </c>
    </row>
    <row r="27" spans="1:8" ht="17.25">
      <c r="A27" s="16"/>
      <c r="B27" s="16"/>
      <c r="C27" s="16"/>
      <c r="D27" s="21"/>
      <c r="E27" s="22"/>
      <c r="F27" s="21"/>
      <c r="G27" s="16"/>
      <c r="H27" s="16"/>
    </row>
    <row r="28" spans="1:8" ht="17.25">
      <c r="A28" s="16"/>
      <c r="B28" s="20" t="s">
        <v>30</v>
      </c>
      <c r="C28" s="16"/>
      <c r="D28" s="21"/>
      <c r="E28" s="22"/>
      <c r="F28" s="21"/>
      <c r="G28" s="16"/>
      <c r="H28" s="16"/>
    </row>
    <row r="29" spans="1:9" ht="17.25">
      <c r="A29" s="16"/>
      <c r="B29" s="16" t="s">
        <v>31</v>
      </c>
      <c r="C29" s="16"/>
      <c r="D29" s="23">
        <v>985</v>
      </c>
      <c r="E29" s="22"/>
      <c r="F29" s="23">
        <v>515</v>
      </c>
      <c r="G29" s="16"/>
      <c r="H29" s="16"/>
      <c r="I29" s="64"/>
    </row>
    <row r="30" spans="1:9" ht="17.25">
      <c r="A30" s="16"/>
      <c r="B30" s="16" t="s">
        <v>32</v>
      </c>
      <c r="C30" s="16"/>
      <c r="D30" s="24">
        <v>16190</v>
      </c>
      <c r="E30" s="22"/>
      <c r="F30" s="24">
        <v>19578</v>
      </c>
      <c r="G30" s="16"/>
      <c r="H30" s="23">
        <v>20606</v>
      </c>
      <c r="I30" s="64"/>
    </row>
    <row r="31" spans="1:10" ht="17.25">
      <c r="A31" s="16"/>
      <c r="B31" s="16" t="s">
        <v>33</v>
      </c>
      <c r="C31" s="16"/>
      <c r="D31" s="24">
        <v>8831</v>
      </c>
      <c r="E31" s="22"/>
      <c r="F31" s="24">
        <v>5424</v>
      </c>
      <c r="G31" s="16"/>
      <c r="H31" s="24">
        <v>4493</v>
      </c>
      <c r="I31" s="64"/>
      <c r="J31" s="64"/>
    </row>
    <row r="32" spans="1:9" ht="17.25">
      <c r="A32" s="16"/>
      <c r="B32" s="16" t="s">
        <v>34</v>
      </c>
      <c r="C32" s="16"/>
      <c r="D32" s="24">
        <v>8947</v>
      </c>
      <c r="E32" s="22"/>
      <c r="F32" s="24">
        <f>5598</f>
        <v>5598</v>
      </c>
      <c r="G32" s="16"/>
      <c r="H32" s="24">
        <v>4898</v>
      </c>
      <c r="I32" s="64"/>
    </row>
    <row r="33" spans="1:9" ht="17.25">
      <c r="A33" s="16"/>
      <c r="B33" s="16" t="s">
        <v>108</v>
      </c>
      <c r="C33" s="16"/>
      <c r="D33" s="24">
        <v>30</v>
      </c>
      <c r="E33" s="22"/>
      <c r="F33" s="24">
        <v>75</v>
      </c>
      <c r="G33" s="16"/>
      <c r="H33" s="24"/>
      <c r="I33" s="64"/>
    </row>
    <row r="34" spans="1:9" ht="17.25">
      <c r="A34" s="16"/>
      <c r="B34" s="16" t="s">
        <v>35</v>
      </c>
      <c r="C34" s="16"/>
      <c r="D34" s="24">
        <v>259</v>
      </c>
      <c r="E34" s="22"/>
      <c r="F34" s="24">
        <v>391</v>
      </c>
      <c r="G34" s="16"/>
      <c r="H34" s="24">
        <v>0</v>
      </c>
      <c r="I34" s="64"/>
    </row>
    <row r="35" spans="1:10" ht="17.25">
      <c r="A35" s="16"/>
      <c r="B35" s="16" t="s">
        <v>37</v>
      </c>
      <c r="C35" s="16"/>
      <c r="D35" s="28">
        <v>12</v>
      </c>
      <c r="E35" s="22"/>
      <c r="F35" s="28">
        <v>16</v>
      </c>
      <c r="G35" s="16"/>
      <c r="H35" s="24"/>
      <c r="I35" s="64"/>
      <c r="J35" s="64"/>
    </row>
    <row r="36" spans="1:8" ht="17.25">
      <c r="A36" s="16"/>
      <c r="B36" s="16"/>
      <c r="C36" s="16"/>
      <c r="D36" s="29">
        <f>SUM(D29:D35)</f>
        <v>35254</v>
      </c>
      <c r="E36" s="24"/>
      <c r="F36" s="28">
        <f>SUM(F29:F35)</f>
        <v>31597</v>
      </c>
      <c r="G36" s="16"/>
      <c r="H36" s="27">
        <f>SUM(H30:H34)</f>
        <v>29997</v>
      </c>
    </row>
    <row r="37" spans="1:8" ht="17.25">
      <c r="A37" s="16"/>
      <c r="B37" s="30"/>
      <c r="C37" s="16"/>
      <c r="D37" s="21"/>
      <c r="E37" s="22"/>
      <c r="F37" s="21"/>
      <c r="G37" s="16"/>
      <c r="H37" s="21"/>
    </row>
    <row r="38" spans="1:8" ht="17.25">
      <c r="A38" s="16"/>
      <c r="B38" s="20" t="s">
        <v>111</v>
      </c>
      <c r="C38" s="16"/>
      <c r="D38" s="21">
        <f>+D26-D36</f>
        <v>43128</v>
      </c>
      <c r="E38" s="22"/>
      <c r="F38" s="21">
        <f>+F26-F36</f>
        <v>39555</v>
      </c>
      <c r="G38" s="16"/>
      <c r="H38" s="21">
        <f>+H26-H36</f>
        <v>-10666</v>
      </c>
    </row>
    <row r="39" spans="1:8" ht="17.25">
      <c r="A39" s="16"/>
      <c r="B39" s="16"/>
      <c r="C39" s="16"/>
      <c r="D39" s="21"/>
      <c r="E39" s="22"/>
      <c r="F39" s="21"/>
      <c r="G39" s="16"/>
      <c r="H39" s="21"/>
    </row>
    <row r="40" spans="1:8" ht="18" thickBot="1">
      <c r="A40" s="16"/>
      <c r="B40" s="16"/>
      <c r="C40" s="16"/>
      <c r="D40" s="33">
        <f>+D10+D11+D12+D13+D15+D38+D14</f>
        <v>106236</v>
      </c>
      <c r="E40" s="22"/>
      <c r="F40" s="33">
        <f>+F10+F11+F12+F13+F15+F38+F14</f>
        <v>105534</v>
      </c>
      <c r="G40" s="16"/>
      <c r="H40" s="31">
        <f>+H38+H15+H10+H13</f>
        <v>42507</v>
      </c>
    </row>
    <row r="41" spans="1:8" ht="18" thickTop="1">
      <c r="A41" s="16"/>
      <c r="B41" s="16"/>
      <c r="C41" s="16"/>
      <c r="D41" s="21"/>
      <c r="E41" s="22"/>
      <c r="F41" s="21"/>
      <c r="G41" s="16"/>
      <c r="H41" s="21"/>
    </row>
    <row r="42" spans="1:8" ht="17.25">
      <c r="A42" s="16"/>
      <c r="B42" s="20" t="s">
        <v>38</v>
      </c>
      <c r="C42" s="16"/>
      <c r="D42" s="21"/>
      <c r="E42" s="22"/>
      <c r="F42" s="21"/>
      <c r="G42" s="16"/>
      <c r="H42" s="21"/>
    </row>
    <row r="43" spans="1:9" ht="17.25">
      <c r="A43" s="16"/>
      <c r="B43" s="16" t="s">
        <v>39</v>
      </c>
      <c r="C43" s="16"/>
      <c r="D43" s="21">
        <v>48092</v>
      </c>
      <c r="E43" s="22"/>
      <c r="F43" s="21">
        <v>48087</v>
      </c>
      <c r="G43" s="16"/>
      <c r="H43" s="21"/>
      <c r="I43" s="64"/>
    </row>
    <row r="44" spans="1:9" ht="17.25">
      <c r="A44" s="16"/>
      <c r="B44" s="16" t="s">
        <v>40</v>
      </c>
      <c r="C44" s="16"/>
      <c r="D44" s="32">
        <v>9555</v>
      </c>
      <c r="E44" s="22"/>
      <c r="F44" s="32">
        <v>8352</v>
      </c>
      <c r="G44" s="16"/>
      <c r="H44" s="21">
        <v>19218</v>
      </c>
      <c r="I44" s="64"/>
    </row>
    <row r="45" spans="1:8" ht="25.5" customHeight="1">
      <c r="A45" s="16"/>
      <c r="B45" s="20" t="s">
        <v>41</v>
      </c>
      <c r="C45" s="16"/>
      <c r="D45" s="72">
        <f>+D44+D43</f>
        <v>57647</v>
      </c>
      <c r="E45" s="22"/>
      <c r="F45" s="72">
        <f>+F43+F44</f>
        <v>56439</v>
      </c>
      <c r="G45" s="16"/>
      <c r="H45" s="21"/>
    </row>
    <row r="46" spans="1:8" ht="17.25">
      <c r="A46" s="16"/>
      <c r="B46" s="16"/>
      <c r="C46" s="16"/>
      <c r="D46" s="22"/>
      <c r="E46" s="22"/>
      <c r="F46" s="22"/>
      <c r="G46" s="16"/>
      <c r="H46" s="21"/>
    </row>
    <row r="47" spans="1:8" ht="17.25">
      <c r="A47" s="16"/>
      <c r="B47" s="20" t="s">
        <v>42</v>
      </c>
      <c r="C47" s="16"/>
      <c r="D47" s="21"/>
      <c r="E47" s="22"/>
      <c r="F47" s="21"/>
      <c r="G47" s="16"/>
      <c r="H47" s="21"/>
    </row>
    <row r="48" spans="1:10" ht="17.25">
      <c r="A48" s="16"/>
      <c r="B48" s="16" t="s">
        <v>35</v>
      </c>
      <c r="C48" s="16"/>
      <c r="D48" s="21">
        <v>1094</v>
      </c>
      <c r="E48" s="22"/>
      <c r="F48" s="21">
        <v>963</v>
      </c>
      <c r="G48" s="16"/>
      <c r="H48" s="21">
        <v>1891</v>
      </c>
      <c r="I48" s="64"/>
      <c r="J48" s="64"/>
    </row>
    <row r="49" spans="1:9" ht="17.25" hidden="1">
      <c r="A49" s="16"/>
      <c r="B49" s="16" t="s">
        <v>36</v>
      </c>
      <c r="C49" s="16"/>
      <c r="D49" s="21">
        <f>-'[1]BS'!HP61/1000</f>
        <v>0</v>
      </c>
      <c r="E49" s="22"/>
      <c r="F49" s="21">
        <v>0</v>
      </c>
      <c r="G49" s="16"/>
      <c r="H49" s="21">
        <v>0</v>
      </c>
      <c r="I49" s="64"/>
    </row>
    <row r="50" spans="1:10" ht="17.25">
      <c r="A50" s="16"/>
      <c r="B50" s="16" t="s">
        <v>43</v>
      </c>
      <c r="C50" s="16"/>
      <c r="D50" s="21">
        <v>45403</v>
      </c>
      <c r="E50" s="22"/>
      <c r="F50" s="21">
        <v>46040</v>
      </c>
      <c r="G50" s="16"/>
      <c r="H50" s="21">
        <v>2419</v>
      </c>
      <c r="I50" s="64"/>
      <c r="J50" s="64"/>
    </row>
    <row r="51" spans="1:9" ht="17.25">
      <c r="A51" s="16"/>
      <c r="B51" s="16" t="s">
        <v>44</v>
      </c>
      <c r="C51" s="16"/>
      <c r="D51" s="21">
        <v>2092</v>
      </c>
      <c r="E51" s="22"/>
      <c r="F51" s="21">
        <v>2092</v>
      </c>
      <c r="G51" s="16"/>
      <c r="H51" s="21">
        <v>0</v>
      </c>
      <c r="I51" s="64"/>
    </row>
    <row r="52" spans="1:8" ht="17.25">
      <c r="A52" s="16"/>
      <c r="B52" s="16"/>
      <c r="C52" s="16"/>
      <c r="D52" s="32"/>
      <c r="E52" s="22"/>
      <c r="F52" s="32"/>
      <c r="G52" s="16"/>
      <c r="H52" s="32"/>
    </row>
    <row r="53" spans="1:8" ht="18" thickBot="1">
      <c r="A53" s="16"/>
      <c r="B53" s="16"/>
      <c r="C53" s="16"/>
      <c r="D53" s="33">
        <f>SUM(D45:D52)</f>
        <v>106236</v>
      </c>
      <c r="E53" s="22"/>
      <c r="F53" s="33">
        <f>SUM(F45:F52)</f>
        <v>105534</v>
      </c>
      <c r="G53" s="16"/>
      <c r="H53" s="21">
        <f>SUM(H44:H52)</f>
        <v>23528</v>
      </c>
    </row>
    <row r="54" spans="1:8" ht="18" thickTop="1">
      <c r="A54" s="16"/>
      <c r="B54" s="16"/>
      <c r="C54" s="16"/>
      <c r="D54" s="21"/>
      <c r="E54" s="22"/>
      <c r="F54" s="21"/>
      <c r="G54" s="16"/>
      <c r="H54" s="21"/>
    </row>
    <row r="55" spans="1:8" ht="17.25" hidden="1">
      <c r="A55" s="16"/>
      <c r="B55" s="16"/>
      <c r="C55" s="16"/>
      <c r="D55" s="21">
        <f>+D40-D53</f>
        <v>0</v>
      </c>
      <c r="E55" s="35"/>
      <c r="F55" s="34">
        <f>+F40-F53</f>
        <v>0</v>
      </c>
      <c r="G55" s="16"/>
      <c r="H55" s="16"/>
    </row>
    <row r="56" spans="1:8" ht="17.25">
      <c r="A56" s="16"/>
      <c r="B56" s="16" t="s">
        <v>45</v>
      </c>
      <c r="C56" s="16"/>
      <c r="D56" s="36">
        <f>+((D45-D11)/D43)*100</f>
        <v>116.31040505697415</v>
      </c>
      <c r="E56" s="22"/>
      <c r="F56" s="36">
        <f>+((F45-F11)/F43)*100</f>
        <v>113.57747416141576</v>
      </c>
      <c r="G56" s="16"/>
      <c r="H56" s="16"/>
    </row>
    <row r="57" spans="1:8" ht="17.25">
      <c r="A57" s="16"/>
      <c r="B57" s="16"/>
      <c r="C57" s="16"/>
      <c r="D57" s="21"/>
      <c r="E57" s="22"/>
      <c r="F57" s="21"/>
      <c r="G57" s="16"/>
      <c r="H57" s="16"/>
    </row>
    <row r="58" spans="1:8" ht="17.25">
      <c r="A58" s="16"/>
      <c r="B58" s="16"/>
      <c r="C58" s="16"/>
      <c r="D58" s="21"/>
      <c r="E58" s="22"/>
      <c r="F58" s="21"/>
      <c r="G58" s="16"/>
      <c r="H58" s="16"/>
    </row>
    <row r="59" spans="1:8" ht="17.25">
      <c r="A59" s="16"/>
      <c r="B59" s="16"/>
      <c r="C59" s="16"/>
      <c r="D59" s="21"/>
      <c r="E59" s="22"/>
      <c r="F59" s="21"/>
      <c r="G59" s="16"/>
      <c r="H59" s="16"/>
    </row>
    <row r="60" spans="1:8" ht="17.25">
      <c r="A60" s="16"/>
      <c r="B60" s="16"/>
      <c r="C60" s="16"/>
      <c r="D60" s="21"/>
      <c r="E60" s="22"/>
      <c r="F60" s="21"/>
      <c r="G60" s="16"/>
      <c r="H60" s="16"/>
    </row>
    <row r="61" spans="4:6" ht="16.5">
      <c r="D61" s="5"/>
      <c r="E61" s="5"/>
      <c r="F61" s="5"/>
    </row>
    <row r="62" spans="4:6" ht="16.5">
      <c r="D62" s="5"/>
      <c r="E62" s="5"/>
      <c r="F62" s="5"/>
    </row>
    <row r="63" spans="4:6" ht="16.5">
      <c r="D63" s="5"/>
      <c r="E63" s="5"/>
      <c r="F63" s="5"/>
    </row>
    <row r="64" spans="4:6" ht="16.5">
      <c r="D64" s="6"/>
      <c r="E64" s="6"/>
      <c r="F64" s="6"/>
    </row>
  </sheetData>
  <mergeCells count="3">
    <mergeCell ref="A1:H1"/>
    <mergeCell ref="A2:H2"/>
    <mergeCell ref="A3:H3"/>
  </mergeCells>
  <printOptions/>
  <pageMargins left="0.74" right="0.53" top="0.31" bottom="0.31" header="0.31" footer="0.19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7">
      <selection activeCell="I19" sqref="I19"/>
    </sheetView>
  </sheetViews>
  <sheetFormatPr defaultColWidth="9.140625" defaultRowHeight="12.75"/>
  <cols>
    <col min="1" max="1" width="32.140625" style="7" customWidth="1"/>
    <col min="2" max="2" width="11.57421875" style="8" customWidth="1"/>
    <col min="3" max="3" width="12.00390625" style="8" customWidth="1"/>
    <col min="4" max="4" width="16.00390625" style="8" customWidth="1"/>
    <col min="5" max="5" width="16.421875" style="8" customWidth="1"/>
    <col min="6" max="6" width="12.8515625" style="8" customWidth="1"/>
    <col min="7" max="16384" width="9.140625" style="7" customWidth="1"/>
  </cols>
  <sheetData>
    <row r="1" spans="1:6" s="1" customFormat="1" ht="17.25">
      <c r="A1" s="86" t="s">
        <v>0</v>
      </c>
      <c r="B1" s="86"/>
      <c r="C1" s="86"/>
      <c r="D1" s="86"/>
      <c r="E1" s="86"/>
      <c r="F1" s="86"/>
    </row>
    <row r="2" spans="1:6" s="1" customFormat="1" ht="17.25">
      <c r="A2" s="86" t="s">
        <v>1</v>
      </c>
      <c r="B2" s="86"/>
      <c r="C2" s="86"/>
      <c r="D2" s="86"/>
      <c r="E2" s="86"/>
      <c r="F2" s="86"/>
    </row>
    <row r="3" spans="1:6" s="1" customFormat="1" ht="17.25">
      <c r="A3" s="86" t="s">
        <v>100</v>
      </c>
      <c r="B3" s="86"/>
      <c r="C3" s="86"/>
      <c r="D3" s="86"/>
      <c r="E3" s="86"/>
      <c r="F3" s="86"/>
    </row>
    <row r="4" spans="1:6" s="2" customFormat="1" ht="17.25">
      <c r="A4" s="14" t="s">
        <v>120</v>
      </c>
      <c r="B4" s="14"/>
      <c r="C4" s="14"/>
      <c r="D4" s="14"/>
      <c r="E4" s="14"/>
      <c r="F4" s="14"/>
    </row>
    <row r="5" spans="1:6" s="2" customFormat="1" ht="17.25">
      <c r="A5" s="14"/>
      <c r="B5" s="46"/>
      <c r="C5" s="46"/>
      <c r="D5" s="46"/>
      <c r="E5" s="46"/>
      <c r="F5" s="46"/>
    </row>
    <row r="6" spans="1:6" ht="17.25">
      <c r="A6" s="16"/>
      <c r="B6" s="47" t="s">
        <v>46</v>
      </c>
      <c r="C6" s="47"/>
      <c r="D6" s="47"/>
      <c r="E6" s="48" t="s">
        <v>47</v>
      </c>
      <c r="F6" s="49"/>
    </row>
    <row r="7" spans="1:6" ht="17.25">
      <c r="A7" s="16"/>
      <c r="B7" s="48"/>
      <c r="C7" s="48"/>
      <c r="D7" s="48" t="s">
        <v>48</v>
      </c>
      <c r="E7" s="48"/>
      <c r="F7" s="48"/>
    </row>
    <row r="8" spans="1:6" ht="17.25">
      <c r="A8" s="16"/>
      <c r="B8" s="48" t="s">
        <v>49</v>
      </c>
      <c r="C8" s="48" t="s">
        <v>49</v>
      </c>
      <c r="D8" s="48" t="s">
        <v>50</v>
      </c>
      <c r="E8" s="48" t="s">
        <v>3</v>
      </c>
      <c r="F8" s="48"/>
    </row>
    <row r="9" spans="1:6" ht="17.25">
      <c r="A9" s="16"/>
      <c r="B9" s="48" t="s">
        <v>51</v>
      </c>
      <c r="C9" s="48" t="s">
        <v>52</v>
      </c>
      <c r="D9" s="48" t="s">
        <v>53</v>
      </c>
      <c r="E9" s="48" t="s">
        <v>48</v>
      </c>
      <c r="F9" s="48" t="s">
        <v>54</v>
      </c>
    </row>
    <row r="10" spans="1:6" ht="17.25">
      <c r="A10" s="16"/>
      <c r="B10" s="48" t="s">
        <v>2</v>
      </c>
      <c r="C10" s="48" t="s">
        <v>2</v>
      </c>
      <c r="D10" s="48" t="s">
        <v>2</v>
      </c>
      <c r="E10" s="48" t="s">
        <v>2</v>
      </c>
      <c r="F10" s="48" t="s">
        <v>2</v>
      </c>
    </row>
    <row r="11" spans="1:6" ht="17.25">
      <c r="A11" s="16"/>
      <c r="B11" s="21"/>
      <c r="C11" s="21"/>
      <c r="D11" s="21"/>
      <c r="E11" s="21"/>
      <c r="F11" s="21"/>
    </row>
    <row r="12" spans="1:6" ht="17.25">
      <c r="A12" s="16"/>
      <c r="B12" s="21"/>
      <c r="C12" s="21"/>
      <c r="D12" s="21"/>
      <c r="E12" s="21"/>
      <c r="F12" s="21"/>
    </row>
    <row r="13" spans="1:6" ht="17.25">
      <c r="A13" s="20" t="s">
        <v>109</v>
      </c>
      <c r="B13" s="21">
        <v>48087</v>
      </c>
      <c r="C13" s="21">
        <v>150</v>
      </c>
      <c r="D13" s="21">
        <v>1602</v>
      </c>
      <c r="E13" s="21">
        <v>6600</v>
      </c>
      <c r="F13" s="21">
        <f>SUM(B13:E13)</f>
        <v>56439</v>
      </c>
    </row>
    <row r="14" spans="1:6" ht="17.25">
      <c r="A14" s="20"/>
      <c r="B14" s="21"/>
      <c r="C14" s="21"/>
      <c r="D14" s="21"/>
      <c r="E14" s="21"/>
      <c r="F14" s="21"/>
    </row>
    <row r="15" spans="1:6" ht="17.25">
      <c r="A15" s="16" t="s">
        <v>90</v>
      </c>
      <c r="B15" s="21">
        <v>5</v>
      </c>
      <c r="C15" s="21">
        <v>0</v>
      </c>
      <c r="D15" s="21">
        <v>0</v>
      </c>
      <c r="E15" s="21">
        <v>0</v>
      </c>
      <c r="F15" s="21">
        <f>SUM(B15:E15)</f>
        <v>5</v>
      </c>
    </row>
    <row r="16" spans="1:6" ht="17.25">
      <c r="A16" s="16" t="s">
        <v>124</v>
      </c>
      <c r="B16" s="21">
        <v>0</v>
      </c>
      <c r="C16" s="21">
        <v>0</v>
      </c>
      <c r="D16" s="21">
        <v>0</v>
      </c>
      <c r="E16" s="21">
        <f>+PL!E25</f>
        <v>1684</v>
      </c>
      <c r="F16" s="21">
        <f>SUM(B16:E16)</f>
        <v>1684</v>
      </c>
    </row>
    <row r="17" spans="1:6" ht="17.25">
      <c r="A17" s="16" t="s">
        <v>125</v>
      </c>
      <c r="B17" s="21">
        <v>0</v>
      </c>
      <c r="C17" s="21">
        <v>0</v>
      </c>
      <c r="D17" s="21">
        <v>0</v>
      </c>
      <c r="E17" s="21">
        <v>-481</v>
      </c>
      <c r="F17" s="21">
        <f>SUM(B17:E17)</f>
        <v>-481</v>
      </c>
    </row>
    <row r="18" spans="1:6" ht="17.25">
      <c r="A18" s="16"/>
      <c r="B18" s="21"/>
      <c r="C18" s="21"/>
      <c r="D18" s="21"/>
      <c r="E18" s="21"/>
      <c r="F18" s="21"/>
    </row>
    <row r="19" spans="1:7" ht="18" thickBot="1">
      <c r="A19" s="20" t="s">
        <v>127</v>
      </c>
      <c r="B19" s="33">
        <f>SUM(B13:B17)</f>
        <v>48092</v>
      </c>
      <c r="C19" s="33">
        <f>SUM(C13:C17)</f>
        <v>150</v>
      </c>
      <c r="D19" s="33">
        <f>SUM(D13:D17)</f>
        <v>1602</v>
      </c>
      <c r="E19" s="33">
        <f>SUM(E13:E17)</f>
        <v>7803</v>
      </c>
      <c r="F19" s="33">
        <f>SUM(F13:F17)</f>
        <v>57647</v>
      </c>
      <c r="G19" s="9"/>
    </row>
    <row r="20" spans="1:7" ht="18" thickTop="1">
      <c r="A20" s="16"/>
      <c r="B20" s="21"/>
      <c r="C20" s="21"/>
      <c r="D20" s="21"/>
      <c r="E20" s="21"/>
      <c r="F20" s="21"/>
      <c r="G20" s="9"/>
    </row>
    <row r="21" spans="1:6" ht="17.25">
      <c r="A21" s="16"/>
      <c r="B21" s="21"/>
      <c r="C21" s="21"/>
      <c r="D21" s="21"/>
      <c r="E21" s="21"/>
      <c r="F21" s="21"/>
    </row>
    <row r="22" spans="1:6" ht="17.25">
      <c r="A22" s="79" t="s">
        <v>89</v>
      </c>
      <c r="B22" s="21">
        <v>19218</v>
      </c>
      <c r="C22" s="21">
        <v>1891</v>
      </c>
      <c r="D22" s="21">
        <v>2495</v>
      </c>
      <c r="E22" s="21">
        <v>17836</v>
      </c>
      <c r="F22" s="21">
        <f>SUM(B22:E22)</f>
        <v>41440</v>
      </c>
    </row>
    <row r="23" spans="1:6" ht="17.25">
      <c r="A23" s="16"/>
      <c r="B23" s="21"/>
      <c r="C23" s="21"/>
      <c r="D23" s="21"/>
      <c r="E23" s="21"/>
      <c r="F23" s="21"/>
    </row>
    <row r="24" spans="1:6" ht="17.25">
      <c r="A24" s="16" t="s">
        <v>90</v>
      </c>
      <c r="B24" s="21">
        <v>28869</v>
      </c>
      <c r="C24" s="21">
        <v>-1741</v>
      </c>
      <c r="D24" s="21">
        <v>0</v>
      </c>
      <c r="E24" s="21">
        <v>-15381</v>
      </c>
      <c r="F24" s="21">
        <f>SUM(B24:E24)</f>
        <v>11747</v>
      </c>
    </row>
    <row r="25" spans="1:6" ht="17.25">
      <c r="A25" s="16" t="s">
        <v>124</v>
      </c>
      <c r="B25" s="21">
        <v>0</v>
      </c>
      <c r="C25" s="21">
        <v>0</v>
      </c>
      <c r="D25" s="21">
        <v>0</v>
      </c>
      <c r="E25" s="21">
        <v>2520</v>
      </c>
      <c r="F25" s="21">
        <f>SUM(B25:E25)</f>
        <v>2520</v>
      </c>
    </row>
    <row r="26" spans="1:6" ht="17.25">
      <c r="A26" s="16" t="s">
        <v>125</v>
      </c>
      <c r="B26" s="21"/>
      <c r="C26" s="21"/>
      <c r="D26" s="21"/>
      <c r="E26" s="21">
        <v>-481</v>
      </c>
      <c r="F26" s="21">
        <f>SUM(B26:E26)</f>
        <v>-481</v>
      </c>
    </row>
    <row r="27" spans="1:6" ht="17.25">
      <c r="A27" s="16"/>
      <c r="B27" s="21"/>
      <c r="C27" s="21"/>
      <c r="D27" s="21"/>
      <c r="E27" s="21"/>
      <c r="F27" s="21"/>
    </row>
    <row r="28" spans="1:6" ht="18" thickBot="1">
      <c r="A28" s="20" t="s">
        <v>126</v>
      </c>
      <c r="B28" s="33">
        <f>+B22+B24+B25+B26</f>
        <v>48087</v>
      </c>
      <c r="C28" s="33">
        <f>+C22+C24+C25+C26</f>
        <v>150</v>
      </c>
      <c r="D28" s="33">
        <f>+D22+D24+D25+D26</f>
        <v>2495</v>
      </c>
      <c r="E28" s="33">
        <f>+E22+E24+E25+E26</f>
        <v>4494</v>
      </c>
      <c r="F28" s="33">
        <f>+F22+F24+F25+F26</f>
        <v>55226</v>
      </c>
    </row>
    <row r="29" ht="14.25" thickTop="1"/>
  </sheetData>
  <mergeCells count="3">
    <mergeCell ref="A1:F1"/>
    <mergeCell ref="A2:F2"/>
    <mergeCell ref="A3:F3"/>
  </mergeCells>
  <printOptions/>
  <pageMargins left="0.75" right="0.75" top="0.51" bottom="0.38" header="0.27" footer="0.26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2.8515625" style="4" customWidth="1"/>
    <col min="2" max="2" width="64.140625" style="4" customWidth="1"/>
    <col min="3" max="3" width="18.28125" style="5" customWidth="1"/>
    <col min="4" max="4" width="19.57421875" style="5" customWidth="1"/>
    <col min="5" max="5" width="13.57421875" style="5" customWidth="1"/>
    <col min="6" max="16384" width="9.140625" style="4" customWidth="1"/>
  </cols>
  <sheetData>
    <row r="1" spans="1:10" s="2" customFormat="1" ht="17.25">
      <c r="A1" s="14" t="s">
        <v>0</v>
      </c>
      <c r="B1" s="14"/>
      <c r="C1" s="46"/>
      <c r="D1" s="14"/>
      <c r="E1" s="1"/>
      <c r="F1" s="1"/>
      <c r="G1" s="1"/>
      <c r="H1" s="1"/>
      <c r="I1" s="1"/>
      <c r="J1" s="1"/>
    </row>
    <row r="2" spans="1:4" s="2" customFormat="1" ht="17.25">
      <c r="A2" s="14" t="s">
        <v>1</v>
      </c>
      <c r="B2" s="14"/>
      <c r="C2" s="37"/>
      <c r="D2" s="15"/>
    </row>
    <row r="3" spans="1:10" s="2" customFormat="1" ht="17.25">
      <c r="A3" s="14" t="s">
        <v>101</v>
      </c>
      <c r="B3" s="14"/>
      <c r="C3" s="46"/>
      <c r="D3" s="14"/>
      <c r="E3" s="1"/>
      <c r="F3" s="1"/>
      <c r="G3" s="1"/>
      <c r="H3" s="1"/>
      <c r="I3" s="1"/>
      <c r="J3" s="1"/>
    </row>
    <row r="4" spans="1:5" s="2" customFormat="1" ht="17.25">
      <c r="A4" s="14" t="s">
        <v>120</v>
      </c>
      <c r="B4" s="14"/>
      <c r="C4" s="37"/>
      <c r="D4" s="37"/>
      <c r="E4" s="3"/>
    </row>
    <row r="5" spans="3:5" s="16" customFormat="1" ht="39" customHeight="1">
      <c r="C5" s="50" t="s">
        <v>128</v>
      </c>
      <c r="D5" s="80" t="s">
        <v>129</v>
      </c>
      <c r="E5" s="17"/>
    </row>
    <row r="6" spans="3:5" s="16" customFormat="1" ht="17.25">
      <c r="C6" s="41" t="s">
        <v>2</v>
      </c>
      <c r="D6" s="41" t="s">
        <v>2</v>
      </c>
      <c r="E6" s="41"/>
    </row>
    <row r="7" spans="1:5" s="16" customFormat="1" ht="17.25">
      <c r="A7" s="20" t="s">
        <v>55</v>
      </c>
      <c r="C7" s="67"/>
      <c r="D7" s="21"/>
      <c r="E7" s="21"/>
    </row>
    <row r="8" spans="3:5" s="16" customFormat="1" ht="17.25">
      <c r="C8" s="67"/>
      <c r="D8" s="21"/>
      <c r="E8" s="21"/>
    </row>
    <row r="9" spans="1:5" s="16" customFormat="1" ht="17.25">
      <c r="A9" s="16" t="s">
        <v>104</v>
      </c>
      <c r="C9" s="67">
        <f>+PL!E21</f>
        <v>1797</v>
      </c>
      <c r="D9" s="21">
        <v>2716</v>
      </c>
      <c r="E9" s="21"/>
    </row>
    <row r="10" spans="3:5" s="16" customFormat="1" ht="17.25">
      <c r="C10" s="67"/>
      <c r="D10" s="21"/>
      <c r="E10" s="21"/>
    </row>
    <row r="11" spans="1:5" s="16" customFormat="1" ht="17.25">
      <c r="A11" s="16" t="s">
        <v>56</v>
      </c>
      <c r="C11" s="67"/>
      <c r="D11" s="21"/>
      <c r="E11" s="21"/>
    </row>
    <row r="12" spans="2:5" s="16" customFormat="1" ht="17.25">
      <c r="B12" s="16" t="s">
        <v>113</v>
      </c>
      <c r="C12" s="67">
        <v>273</v>
      </c>
      <c r="D12" s="21">
        <v>13</v>
      </c>
      <c r="E12" s="21"/>
    </row>
    <row r="13" spans="2:5" s="16" customFormat="1" ht="17.25">
      <c r="B13" s="16" t="s">
        <v>57</v>
      </c>
      <c r="C13" s="67">
        <v>3716</v>
      </c>
      <c r="D13" s="21">
        <v>3184</v>
      </c>
      <c r="E13" s="21"/>
    </row>
    <row r="14" spans="2:5" s="16" customFormat="1" ht="17.25">
      <c r="B14" s="16" t="s">
        <v>117</v>
      </c>
      <c r="C14" s="67">
        <v>1382</v>
      </c>
      <c r="D14" s="21">
        <v>0</v>
      </c>
      <c r="E14" s="21"/>
    </row>
    <row r="15" spans="2:5" s="16" customFormat="1" ht="15" customHeight="1">
      <c r="B15" s="16" t="s">
        <v>58</v>
      </c>
      <c r="C15" s="67">
        <v>3607</v>
      </c>
      <c r="D15" s="21">
        <v>1945</v>
      </c>
      <c r="E15" s="21"/>
    </row>
    <row r="16" spans="2:5" s="16" customFormat="1" ht="16.5" customHeight="1">
      <c r="B16" s="16" t="s">
        <v>87</v>
      </c>
      <c r="C16" s="67">
        <v>-577</v>
      </c>
      <c r="D16" s="21">
        <v>-679</v>
      </c>
      <c r="E16" s="21"/>
    </row>
    <row r="17" spans="3:5" s="16" customFormat="1" ht="17.25">
      <c r="C17" s="68"/>
      <c r="D17" s="32"/>
      <c r="E17" s="21"/>
    </row>
    <row r="18" spans="1:5" s="16" customFormat="1" ht="17.25">
      <c r="A18" s="16" t="s">
        <v>91</v>
      </c>
      <c r="C18" s="67">
        <f>SUM(C9:C17)</f>
        <v>10198</v>
      </c>
      <c r="D18" s="21">
        <f>SUM(D9:D17)</f>
        <v>7179</v>
      </c>
      <c r="E18" s="21"/>
    </row>
    <row r="19" spans="3:5" s="16" customFormat="1" ht="17.25">
      <c r="C19" s="67"/>
      <c r="D19" s="21"/>
      <c r="E19" s="21"/>
    </row>
    <row r="20" spans="1:5" s="16" customFormat="1" ht="17.25">
      <c r="A20" s="16" t="s">
        <v>59</v>
      </c>
      <c r="C20" s="67"/>
      <c r="D20" s="21"/>
      <c r="E20" s="21"/>
    </row>
    <row r="21" spans="3:5" s="16" customFormat="1" ht="17.25">
      <c r="C21" s="67"/>
      <c r="D21" s="21"/>
      <c r="E21" s="21"/>
    </row>
    <row r="22" spans="2:5" s="16" customFormat="1" ht="17.25">
      <c r="B22" s="16" t="s">
        <v>25</v>
      </c>
      <c r="C22" s="67">
        <v>-6679</v>
      </c>
      <c r="D22" s="21">
        <v>-5226</v>
      </c>
      <c r="E22" s="21"/>
    </row>
    <row r="23" spans="2:5" s="16" customFormat="1" ht="17.25">
      <c r="B23" s="16" t="s">
        <v>60</v>
      </c>
      <c r="C23" s="67">
        <v>-16380</v>
      </c>
      <c r="D23" s="21">
        <v>-20844</v>
      </c>
      <c r="E23" s="21"/>
    </row>
    <row r="24" spans="2:5" s="16" customFormat="1" ht="17.25">
      <c r="B24" s="16" t="s">
        <v>61</v>
      </c>
      <c r="C24" s="67">
        <v>6711</v>
      </c>
      <c r="D24" s="21">
        <v>4321</v>
      </c>
      <c r="E24" s="21"/>
    </row>
    <row r="25" spans="3:5" s="16" customFormat="1" ht="17.25">
      <c r="C25" s="68"/>
      <c r="D25" s="32"/>
      <c r="E25" s="21"/>
    </row>
    <row r="26" spans="1:5" s="16" customFormat="1" ht="17.25">
      <c r="A26" s="16" t="s">
        <v>112</v>
      </c>
      <c r="C26" s="67">
        <f>SUM(C18:C25)</f>
        <v>-6150</v>
      </c>
      <c r="D26" s="21">
        <f>SUM(D18:D25)</f>
        <v>-14570</v>
      </c>
      <c r="E26" s="21"/>
    </row>
    <row r="27" spans="3:5" s="16" customFormat="1" ht="16.5" customHeight="1">
      <c r="C27" s="67"/>
      <c r="D27" s="21"/>
      <c r="E27" s="21"/>
    </row>
    <row r="28" spans="2:5" s="16" customFormat="1" ht="17.25">
      <c r="B28" s="16" t="s">
        <v>62</v>
      </c>
      <c r="C28" s="67">
        <f>-C15</f>
        <v>-3607</v>
      </c>
      <c r="D28" s="21">
        <f>-D15</f>
        <v>-1945</v>
      </c>
      <c r="E28" s="21"/>
    </row>
    <row r="29" spans="2:5" s="16" customFormat="1" ht="17.25">
      <c r="B29" s="16" t="s">
        <v>63</v>
      </c>
      <c r="C29" s="67">
        <f>-C16</f>
        <v>577</v>
      </c>
      <c r="D29" s="21">
        <f>-D16</f>
        <v>679</v>
      </c>
      <c r="E29" s="21"/>
    </row>
    <row r="30" spans="2:5" s="16" customFormat="1" ht="17.25">
      <c r="B30" s="16" t="s">
        <v>64</v>
      </c>
      <c r="C30" s="67">
        <v>-117</v>
      </c>
      <c r="D30" s="21">
        <v>32</v>
      </c>
      <c r="E30" s="22"/>
    </row>
    <row r="31" spans="3:5" s="16" customFormat="1" ht="17.25">
      <c r="C31" s="67"/>
      <c r="D31" s="32"/>
      <c r="E31" s="22"/>
    </row>
    <row r="32" spans="1:5" s="16" customFormat="1" ht="17.25">
      <c r="A32" s="20" t="s">
        <v>97</v>
      </c>
      <c r="C32" s="69">
        <f>SUM(C26:C31)</f>
        <v>-9297</v>
      </c>
      <c r="D32" s="51">
        <f>SUM(D26:D31)</f>
        <v>-15804</v>
      </c>
      <c r="E32" s="21"/>
    </row>
    <row r="33" spans="3:5" s="16" customFormat="1" ht="17.25">
      <c r="C33" s="67"/>
      <c r="D33" s="21"/>
      <c r="E33" s="21"/>
    </row>
    <row r="34" spans="1:5" s="16" customFormat="1" ht="17.25">
      <c r="A34" s="20" t="s">
        <v>65</v>
      </c>
      <c r="C34" s="67"/>
      <c r="D34" s="21"/>
      <c r="E34" s="21"/>
    </row>
    <row r="35" spans="3:5" s="16" customFormat="1" ht="17.25">
      <c r="C35" s="67"/>
      <c r="D35" s="21"/>
      <c r="E35" s="21"/>
    </row>
    <row r="36" spans="1:5" s="16" customFormat="1" ht="17.25">
      <c r="A36" s="70" t="s">
        <v>134</v>
      </c>
      <c r="B36" s="70"/>
      <c r="C36" s="67">
        <v>-4000</v>
      </c>
      <c r="D36" s="67">
        <v>-1651</v>
      </c>
      <c r="E36" s="21"/>
    </row>
    <row r="37" spans="1:5" s="16" customFormat="1" ht="17.25" customHeight="1">
      <c r="A37" s="70" t="s">
        <v>119</v>
      </c>
      <c r="B37" s="70"/>
      <c r="C37" s="67">
        <v>3993</v>
      </c>
      <c r="D37" s="67">
        <v>-5686</v>
      </c>
      <c r="E37" s="21"/>
    </row>
    <row r="38" spans="1:5" s="16" customFormat="1" ht="15" customHeight="1">
      <c r="A38" s="16" t="s">
        <v>66</v>
      </c>
      <c r="C38" s="67">
        <v>-2332</v>
      </c>
      <c r="D38" s="21">
        <v>-5096</v>
      </c>
      <c r="E38" s="21"/>
    </row>
    <row r="39" spans="1:5" s="70" customFormat="1" ht="15" customHeight="1">
      <c r="A39" s="70" t="s">
        <v>67</v>
      </c>
      <c r="C39" s="67">
        <v>-161</v>
      </c>
      <c r="D39" s="67">
        <v>-179</v>
      </c>
      <c r="E39" s="67"/>
    </row>
    <row r="40" spans="3:5" s="16" customFormat="1" ht="17.25">
      <c r="C40" s="67"/>
      <c r="D40" s="21"/>
      <c r="E40" s="21"/>
    </row>
    <row r="41" spans="1:5" s="16" customFormat="1" ht="17.25">
      <c r="A41" s="20" t="s">
        <v>133</v>
      </c>
      <c r="C41" s="69">
        <f>SUM(C36:C40)</f>
        <v>-2500</v>
      </c>
      <c r="D41" s="51">
        <f>SUM(D36:D40)</f>
        <v>-12612</v>
      </c>
      <c r="E41" s="21"/>
    </row>
    <row r="42" spans="3:5" s="16" customFormat="1" ht="15.75" customHeight="1">
      <c r="C42" s="67"/>
      <c r="D42" s="21"/>
      <c r="E42" s="21"/>
    </row>
    <row r="43" spans="1:5" s="16" customFormat="1" ht="15.75" customHeight="1">
      <c r="A43" s="20" t="s">
        <v>68</v>
      </c>
      <c r="C43" s="67"/>
      <c r="D43" s="21"/>
      <c r="E43" s="21"/>
    </row>
    <row r="44" spans="3:5" s="16" customFormat="1" ht="15.75" customHeight="1">
      <c r="C44" s="67"/>
      <c r="D44" s="21"/>
      <c r="E44" s="21"/>
    </row>
    <row r="45" spans="1:5" s="16" customFormat="1" ht="15.75" customHeight="1">
      <c r="A45" s="16" t="s">
        <v>88</v>
      </c>
      <c r="C45" s="67">
        <v>0</v>
      </c>
      <c r="D45" s="21">
        <v>12107</v>
      </c>
      <c r="E45" s="21"/>
    </row>
    <row r="46" spans="1:5" s="16" customFormat="1" ht="15.75" customHeight="1">
      <c r="A46" s="16" t="s">
        <v>116</v>
      </c>
      <c r="C46" s="67">
        <v>5</v>
      </c>
      <c r="D46" s="21">
        <v>42</v>
      </c>
      <c r="E46" s="21"/>
    </row>
    <row r="47" spans="1:5" s="16" customFormat="1" ht="15.75" customHeight="1">
      <c r="A47" s="16" t="s">
        <v>131</v>
      </c>
      <c r="C47" s="67">
        <v>-481</v>
      </c>
      <c r="D47" s="21">
        <v>-473</v>
      </c>
      <c r="E47" s="21"/>
    </row>
    <row r="48" spans="1:5" s="16" customFormat="1" ht="15.75" customHeight="1">
      <c r="A48" s="16" t="s">
        <v>132</v>
      </c>
      <c r="C48" s="67">
        <v>128</v>
      </c>
      <c r="D48" s="21">
        <v>1259</v>
      </c>
      <c r="E48" s="21"/>
    </row>
    <row r="49" spans="1:5" s="16" customFormat="1" ht="17.25">
      <c r="A49" s="16" t="s">
        <v>72</v>
      </c>
      <c r="C49" s="67">
        <v>-129</v>
      </c>
      <c r="D49" s="21">
        <v>-586</v>
      </c>
      <c r="E49" s="21"/>
    </row>
    <row r="50" spans="1:5" s="16" customFormat="1" ht="17.25">
      <c r="A50" s="16" t="s">
        <v>130</v>
      </c>
      <c r="C50" s="67">
        <v>-4025</v>
      </c>
      <c r="D50" s="21">
        <v>32142</v>
      </c>
      <c r="E50" s="22"/>
    </row>
    <row r="51" spans="3:5" s="16" customFormat="1" ht="17.25">
      <c r="C51" s="67"/>
      <c r="D51" s="21"/>
      <c r="E51" s="21"/>
    </row>
    <row r="52" spans="1:5" s="16" customFormat="1" ht="17.25">
      <c r="A52" s="20" t="s">
        <v>110</v>
      </c>
      <c r="C52" s="69">
        <f>SUM(C45:C51)</f>
        <v>-4502</v>
      </c>
      <c r="D52" s="51">
        <f>SUM(D45:D51)</f>
        <v>44491</v>
      </c>
      <c r="E52" s="21"/>
    </row>
    <row r="53" spans="3:5" s="16" customFormat="1" ht="17.25">
      <c r="C53" s="67"/>
      <c r="D53" s="21"/>
      <c r="E53" s="21"/>
    </row>
    <row r="54" spans="1:5" s="16" customFormat="1" ht="17.25">
      <c r="A54" s="20" t="s">
        <v>118</v>
      </c>
      <c r="C54" s="67">
        <f>+C32+C41+C52</f>
        <v>-16299</v>
      </c>
      <c r="D54" s="21">
        <f>+D32+D41+D52</f>
        <v>16075</v>
      </c>
      <c r="E54" s="22"/>
    </row>
    <row r="55" spans="1:5" s="16" customFormat="1" ht="17.25">
      <c r="A55" s="20" t="s">
        <v>98</v>
      </c>
      <c r="C55" s="67">
        <v>18431</v>
      </c>
      <c r="D55" s="21">
        <v>1957</v>
      </c>
      <c r="E55" s="21"/>
    </row>
    <row r="56" spans="1:5" s="16" customFormat="1" ht="18" thickBot="1">
      <c r="A56" s="20" t="s">
        <v>96</v>
      </c>
      <c r="C56" s="71">
        <f>SUM(C54:C55)</f>
        <v>2132</v>
      </c>
      <c r="D56" s="33">
        <f>SUM(D54:D55)</f>
        <v>18032</v>
      </c>
      <c r="E56" s="21"/>
    </row>
    <row r="57" spans="3:5" s="16" customFormat="1" ht="18" thickTop="1">
      <c r="C57" s="67"/>
      <c r="D57" s="21"/>
      <c r="E57" s="21"/>
    </row>
    <row r="58" spans="1:5" s="16" customFormat="1" ht="17.25">
      <c r="A58" s="16" t="s">
        <v>69</v>
      </c>
      <c r="C58" s="67"/>
      <c r="D58" s="21"/>
      <c r="E58" s="21"/>
    </row>
    <row r="59" spans="1:5" s="16" customFormat="1" ht="17.25">
      <c r="A59" s="16" t="s">
        <v>31</v>
      </c>
      <c r="C59" s="67">
        <f>-'BS'!D29</f>
        <v>-985</v>
      </c>
      <c r="D59" s="21">
        <v>-1021</v>
      </c>
      <c r="E59" s="21"/>
    </row>
    <row r="60" spans="1:6" s="16" customFormat="1" ht="17.25">
      <c r="A60" s="16" t="s">
        <v>28</v>
      </c>
      <c r="C60" s="67">
        <v>0</v>
      </c>
      <c r="D60" s="21">
        <v>13366</v>
      </c>
      <c r="E60" s="22"/>
      <c r="F60" s="30"/>
    </row>
    <row r="61" spans="1:5" s="16" customFormat="1" ht="17.25">
      <c r="A61" s="16" t="s">
        <v>29</v>
      </c>
      <c r="C61" s="67">
        <f>+'BS'!D25</f>
        <v>3117</v>
      </c>
      <c r="D61" s="21">
        <v>5687</v>
      </c>
      <c r="E61" s="21"/>
    </row>
    <row r="62" spans="3:5" s="16" customFormat="1" ht="18" thickBot="1">
      <c r="C62" s="71">
        <f>+C59+C61+C60</f>
        <v>2132</v>
      </c>
      <c r="D62" s="71">
        <f>+D59+D61+D60</f>
        <v>18032</v>
      </c>
      <c r="E62" s="21"/>
    </row>
    <row r="63" ht="17.25" thickTop="1"/>
  </sheetData>
  <printOptions/>
  <pageMargins left="0.47" right="0.44" top="0.28" bottom="0.26" header="0.22" footer="0.19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 </cp:lastModifiedBy>
  <cp:lastPrinted>2005-11-28T10:01:15Z</cp:lastPrinted>
  <dcterms:created xsi:type="dcterms:W3CDTF">2003-05-20T04:35:25Z</dcterms:created>
  <dcterms:modified xsi:type="dcterms:W3CDTF">2005-11-28T10:02:54Z</dcterms:modified>
  <cp:category/>
  <cp:version/>
  <cp:contentType/>
  <cp:contentStatus/>
</cp:coreProperties>
</file>